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3.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ướng dẫn" sheetId="1" state="visible" r:id="rId3"/>
    <sheet name="Tính cost 1 ly" sheetId="2" state="visible" r:id="rId4"/>
    <sheet name="Tổng hợp menu" sheetId="3" state="visible" r:id="rId5"/>
    <sheet name="Nguyên liệu" sheetId="4" state="visible" r:id="rId6"/>
    <sheet name="Công thức" sheetId="5" state="visible" r:id="rId7"/>
    <sheet name="Hòa vốn" sheetId="6" state="visible" r:id="rId8"/>
  </sheet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B3" authorId="0">
      <text>
        <r>
          <rPr>
            <sz val="10"/>
            <rFont val="Arial"/>
            <family val="2"/>
          </rPr>
          <t xml:space="preserve">Phần nguyên liệu bị hao trong quá trình pha chế, cộng vào giá vốn nguyên liệu. Giá trị mặc định tham khảo.</t>
        </r>
      </text>
    </comment>
    <comment ref="B4" authorId="0">
      <text>
        <r>
          <rPr>
            <sz val="10"/>
            <rFont val="Arial"/>
            <family val="2"/>
          </rPr>
          <t xml:space="preserve">Tỷ lệ giá vốn bạn muốn giữ trên giá bán. Dùng để gợi ý giá bán. Giá trị mặc định tham khảo, mỗi quán có thể khác.</t>
        </r>
      </text>
    </comment>
    <comment ref="B5" authorId="0">
      <text>
        <r>
          <rPr>
            <sz val="10"/>
            <rFont val="Arial"/>
            <family val="2"/>
          </rPr>
          <t xml:space="preserve">Dùng cho cột 'Giá vốn cho N ly'.</t>
        </r>
      </text>
    </comment>
    <comment ref="C7" authorId="0">
      <text>
        <r>
          <rPr>
            <sz val="10"/>
            <rFont val="Arial"/>
            <family val="2"/>
          </rPr>
          <t xml:space="preserve">Đá, nước, gas, topping lẻ, điện nước pha chế... tính trên 1 ly. Không phải nguyên liệu đã khai báo ở sheet Công thức.</t>
        </r>
      </text>
    </comment>
  </commentList>
</comments>
</file>

<file path=xl/sharedStrings.xml><?xml version="1.0" encoding="utf-8"?>
<sst xmlns="http://schemas.openxmlformats.org/spreadsheetml/2006/main" count="268" uniqueCount="158">
  <si>
    <t xml:space="preserve">BẢNG TÍNH COST ĐỒ UỐNG</t>
  </si>
  <si>
    <t xml:space="preserve">Tính giá vốn, giá bán gợi ý và điểm hòa vốn cho cả menu quán. Do Trà Trí Việt xây dựng.</t>
  </si>
  <si>
    <t xml:space="preserve">CÁCH DÙNG (4 BƯỚC)</t>
  </si>
  <si>
    <t xml:space="preserve">Tính nhanh 1 món</t>
  </si>
  <si>
    <t xml:space="preserve">Chỉ cần tính 1 ly? Dùng sheet 'Tính cost 1 ly' (giống công cụ trên web). Muốn quản lý cả menu thì làm tiếp 4 bước dưới đây.</t>
  </si>
  <si>
    <t xml:space="preserve">Bước 1 – Nguyên liệu</t>
  </si>
  <si>
    <t xml:space="preserve">Vào sheet 'Nguyên liệu', chọn nhóm, nhập tên, giá nhập, dung tích hoặc khối lượng mua (chai, gói) và đơn vị. Giá trên 1 đơn vị (g, ml hoặc cái) sẽ tự tính.</t>
  </si>
  <si>
    <t xml:space="preserve">Bước 2 – Tên món</t>
  </si>
  <si>
    <t xml:space="preserve">Vào sheet 'Tổng hợp menu', gõ tên các món vào cột A (tối đa 25 món).</t>
  </si>
  <si>
    <t xml:space="preserve">Bước 3 – Công thức</t>
  </si>
  <si>
    <t xml:space="preserve">Vào sheet 'Công thức', chọn tên món và nguyên liệu từ danh sách, nhập lượng dùng cho 1 ly. Mỗi món có thể có nhiều dòng.</t>
  </si>
  <si>
    <t xml:space="preserve">Bước 4 – Xem kết quả</t>
  </si>
  <si>
    <t xml:space="preserve">Quay lại 'Tổng hợp menu': giá vốn mỗi ly, cost %, lãi gộp, giá bán gợi ý. Sheet 'Hòa vốn' cho biết cần bán bao nhiêu ly để không lỗ.</t>
  </si>
  <si>
    <t xml:space="preserve">QUY ƯỚC MÀU Ô</t>
  </si>
  <si>
    <t xml:space="preserve">Ô vàng, chữ xanh</t>
  </si>
  <si>
    <t xml:space="preserve">Ô để BẠN NHẬP số liệu.</t>
  </si>
  <si>
    <t xml:space="preserve">Ô xám, chữ đen</t>
  </si>
  <si>
    <t xml:space="preserve">Ô TỰ TÍNH bằng công thức, đừng gõ đè.</t>
  </si>
  <si>
    <t xml:space="preserve">CÁCH TÍNH</t>
  </si>
  <si>
    <t xml:space="preserve">Giá trên 1 đơn vị</t>
  </si>
  <si>
    <t xml:space="preserve">Cách tính: Giá mua ÷ (Số lượng mua × hệ số). Hệ số = 1000 khi mua theo kg hoặc lít (quy về g hoặc ml), bằng 1 với g, ml, cái.</t>
  </si>
  <si>
    <t xml:space="preserve">Thành tiền</t>
  </si>
  <si>
    <t xml:space="preserve">Cách tính: Lượng dùng cho 1 ly × Giá trên 1 đơn vị.</t>
  </si>
  <si>
    <t xml:space="preserve">Tổng giá vốn / ly</t>
  </si>
  <si>
    <t xml:space="preserve">Cách tính: Nguyên liệu × (1 + Hao hụt %) + Chi phí khác / ly. Hao hụt chỉ cộng vào nguyên liệu, không cộng vào ly, nắp, ống hút.</t>
  </si>
  <si>
    <t xml:space="preserve">Cost %</t>
  </si>
  <si>
    <t xml:space="preserve">Cách tính: Tổng giá vốn / ly ÷ Giá bán. Đây là tỷ lệ giá vốn nguyên liệu trên giá bán, chưa gồm nhân sự, mặt bằng.</t>
  </si>
  <si>
    <t xml:space="preserve">Giá bán gợi ý</t>
  </si>
  <si>
    <t xml:space="preserve">Cách tính: Tổng giá vốn / ly ÷ Cost mục tiêu, làm tròn lên bội số 1.000 đ.</t>
  </si>
  <si>
    <t xml:space="preserve">Hòa vốn</t>
  </si>
  <si>
    <t xml:space="preserve">Cách tính: Chi phí cố định hàng tháng ÷ Lãi gộp mỗi ly (lãi gộp = giá bán − giá vốn).</t>
  </si>
  <si>
    <t xml:space="preserve">LƯU Ý</t>
  </si>
  <si>
    <t xml:space="preserve">•</t>
  </si>
  <si>
    <t xml:space="preserve">Toàn bộ giá nguyên liệu, giá bán và chi phí trong file là SỐ LIỆU MINH HỌA do Trà Trí Việt đặt ra để bạn hình dung cách nhập. Hãy thay bằng giá thực tế của quán.</t>
  </si>
  <si>
    <t xml:space="preserve">Mức cost mục tiêu 30% và hao hụt 5% là giá trị mặc định tham khảo, mỗi quán và mỗi dòng sản phẩm có thể khác nhau. Bạn đổi được ở sheet 'Tổng hợp menu'.</t>
  </si>
  <si>
    <t xml:space="preserve">File dùng được trên Excel, Google Sheets và LibreOffice. Không dùng macro.</t>
  </si>
  <si>
    <t xml:space="preserve">Muốn tính ngay trên điện thoại không cần tải file: https://triviettea.com/cam-nang/cam-nang-pha-che/bang-tinh-cost-do-uong/</t>
  </si>
  <si>
    <t xml:space="preserve">Trà Trí Việt · triviettea.com</t>
  </si>
  <si>
    <t xml:space="preserve">TÍNH COST 1 LY ĐỒ UỐNG</t>
  </si>
  <si>
    <t xml:space="preserve">Giống công cụ trên web: điền theo từng nhóm nguyên liệu, nhóm nào không dùng thì để trống hoặc xóa nội dung. Kết quả hiện ngay ở khung bên phải.</t>
  </si>
  <si>
    <t xml:space="preserve">Tên món</t>
  </si>
  <si>
    <t xml:space="preserve">Trà sữa ô long</t>
  </si>
  <si>
    <t xml:space="preserve">Nguyên liệu / ly</t>
  </si>
  <si>
    <t xml:space="preserve">Giá bán (đ/ly)</t>
  </si>
  <si>
    <t xml:space="preserve">Tổng giá vốn / ly (gồm hao hụt, chi phí khác)</t>
  </si>
  <si>
    <t xml:space="preserve">Hao hụt nguyên liệu (%)</t>
  </si>
  <si>
    <t xml:space="preserve">Cost % trên giá bán</t>
  </si>
  <si>
    <t xml:space="preserve">Chi phí khác / ly (ly, nắp, ống hút...)</t>
  </si>
  <si>
    <t xml:space="preserve">Lãi gộp / ly</t>
  </si>
  <si>
    <t xml:space="preserve">Cost mục tiêu (%)</t>
  </si>
  <si>
    <t xml:space="preserve">Số ly để tính tổng giá vốn</t>
  </si>
  <si>
    <t xml:space="preserve">Đánh giá</t>
  </si>
  <si>
    <t xml:space="preserve">Giá vốn cho N ly</t>
  </si>
  <si>
    <t xml:space="preserve">Nhóm</t>
  </si>
  <si>
    <t xml:space="preserve">Tên nguyên liệu</t>
  </si>
  <si>
    <t xml:space="preserve">Giá nhập (đ)</t>
  </si>
  <si>
    <t xml:space="preserve">Dung tích / KL mua (chai, gói)</t>
  </si>
  <si>
    <t xml:space="preserve">Đơn vị</t>
  </si>
  <si>
    <t xml:space="preserve">Dùng / ly</t>
  </si>
  <si>
    <t xml:space="preserve">Giá / đơn vị (đ)</t>
  </si>
  <si>
    <t xml:space="preserve">Thành tiền (đ)</t>
  </si>
  <si>
    <t xml:space="preserve">Gợi ý cách điền</t>
  </si>
  <si>
    <t xml:space="preserve">Trà / cà phê</t>
  </si>
  <si>
    <t xml:space="preserve">Trà ô long</t>
  </si>
  <si>
    <t xml:space="preserve">g</t>
  </si>
  <si>
    <t xml:space="preserve">VD: Trà ô long. Giá gói, khối lượng gói (g), dùng bao nhiêu g/ly</t>
  </si>
  <si>
    <t xml:space="preserve">Syrup</t>
  </si>
  <si>
    <t xml:space="preserve">Kem béo</t>
  </si>
  <si>
    <t xml:space="preserve">ml</t>
  </si>
  <si>
    <t xml:space="preserve">VD: Syrup đào. Giá chai, dung tích chai (ml), dùng bao nhiêu ml/ly</t>
  </si>
  <si>
    <t xml:space="preserve">Mứt</t>
  </si>
  <si>
    <t xml:space="preserve">VD: Mứt dâu. Giá hũ/gói, dung tích (ml), dùng bao nhiêu ml/ly</t>
  </si>
  <si>
    <t xml:space="preserve">Đường</t>
  </si>
  <si>
    <t xml:space="preserve">Đường nước</t>
  </si>
  <si>
    <t xml:space="preserve">VD: Đường nước, đường cát. Điền như trên</t>
  </si>
  <si>
    <t xml:space="preserve">Topping</t>
  </si>
  <si>
    <t xml:space="preserve">Trân châu</t>
  </si>
  <si>
    <t xml:space="preserve">VD: Trân châu, thạch. Giá gói, khối lượng gói, dùng bao nhiêu g/ly</t>
  </si>
  <si>
    <t xml:space="preserve">Nguyên liệu tươi (nếu có)</t>
  </si>
  <si>
    <t xml:space="preserve">VD: Cam, đào, sả. Giá, khối lượng mua (g), dùng bao nhiêu g/ly</t>
  </si>
  <si>
    <t xml:space="preserve">Khác (sữa, kem, đá...)</t>
  </si>
  <si>
    <t xml:space="preserve">Sữa đặc</t>
  </si>
  <si>
    <t xml:space="preserve">Thêm nguyên liệu khác vào các dòng bên dưới</t>
  </si>
  <si>
    <t xml:space="preserve">Tổng nguyên liệu / ly</t>
  </si>
  <si>
    <t xml:space="preserve">Lưu ý: nhập giá và dung tích của cả chai/gói (gói trà 1 kg thì nhập 1000 g). Giá trong file là số liệu minh họa.</t>
  </si>
  <si>
    <t xml:space="preserve">TỔNG HỢP GIÁ VỐN VÀ GIÁ BÁN CẢ MENU</t>
  </si>
  <si>
    <t xml:space="preserve">Gõ tên món ở cột A, khai báo công thức ở sheet 'Công thức'. Các ô xám tự tính.</t>
  </si>
  <si>
    <t xml:space="preserve">Số món đang tính</t>
  </si>
  <si>
    <t xml:space="preserve">Cost mục tiêu (% giá bán)</t>
  </si>
  <si>
    <t xml:space="preserve">Cost % trung bình</t>
  </si>
  <si>
    <t xml:space="preserve">Món cost cao nhất</t>
  </si>
  <si>
    <t xml:space="preserve">Nguyên liệu / ly (đ)</t>
  </si>
  <si>
    <t xml:space="preserve">Chi phí khác / ly (đ)</t>
  </si>
  <si>
    <t xml:space="preserve">Tổng giá vốn / ly (đ)</t>
  </si>
  <si>
    <t xml:space="preserve">Giá bán hiện tại (đ)</t>
  </si>
  <si>
    <t xml:space="preserve">Lãi gộp / ly (đ)</t>
  </si>
  <si>
    <t xml:space="preserve">Giá bán gợi ý (đ)</t>
  </si>
  <si>
    <t xml:space="preserve">Giá vốn cho N ly (đ)</t>
  </si>
  <si>
    <t xml:space="preserve">Trà đào cam sả</t>
  </si>
  <si>
    <t xml:space="preserve">Cà phê sữa đá</t>
  </si>
  <si>
    <t xml:space="preserve">BẢNG GIÁ NGUYÊN LIỆU</t>
  </si>
  <si>
    <t xml:space="preserve">Nhập giá nhập thực tế vào ô vàng. Ví dụ: mua 1 kg trà giá 280.000 đ thì Giá nhập = 280000, Dung tích/KL mua = 1, Đơn vị mua = kg. Chai syrup 750 ml thì nhập 750 và ml.</t>
  </si>
  <si>
    <t xml:space="preserve">Đơn vị mua</t>
  </si>
  <si>
    <t xml:space="preserve">Đơn vị tính</t>
  </si>
  <si>
    <t xml:space="preserve">Giá / 1 đơn vị tính (đ)</t>
  </si>
  <si>
    <t xml:space="preserve">kg</t>
  </si>
  <si>
    <t xml:space="preserve">Trà đen</t>
  </si>
  <si>
    <t xml:space="preserve">Cà phê rang xay</t>
  </si>
  <si>
    <t xml:space="preserve">Syrup đào</t>
  </si>
  <si>
    <t xml:space="preserve">Mứt đào</t>
  </si>
  <si>
    <t xml:space="preserve">Đường cát</t>
  </si>
  <si>
    <t xml:space="preserve">Thạch trái cây</t>
  </si>
  <si>
    <t xml:space="preserve">Nguyên liệu tươi</t>
  </si>
  <si>
    <t xml:space="preserve">Đào ngâm</t>
  </si>
  <si>
    <t xml:space="preserve">Cam tươi</t>
  </si>
  <si>
    <t xml:space="preserve">Sả</t>
  </si>
  <si>
    <t xml:space="preserve">Sữa / kem</t>
  </si>
  <si>
    <t xml:space="preserve">Sữa tươi</t>
  </si>
  <si>
    <t xml:space="preserve">lít</t>
  </si>
  <si>
    <t xml:space="preserve">Bột kem béo</t>
  </si>
  <si>
    <t xml:space="preserve">Vật tư (ly, nắp, ống hút)</t>
  </si>
  <si>
    <t xml:space="preserve">Ly nhựa 500ml</t>
  </si>
  <si>
    <t xml:space="preserve">cái</t>
  </si>
  <si>
    <t xml:space="preserve">Nắp ly</t>
  </si>
  <si>
    <t xml:space="preserve">Ống hút</t>
  </si>
  <si>
    <t xml:space="preserve">CÔNG THỨC TỪNG MÓN</t>
  </si>
  <si>
    <t xml:space="preserve">Mỗi dòng là một nguyên liệu của một món. Chọn Tên món và Nguyên liệu từ danh sách, nhập lượng dùng cho 1 ly (g, ml hoặc cái theo cột Đơn vị).</t>
  </si>
  <si>
    <t xml:space="preserve">Nguyên liệu</t>
  </si>
  <si>
    <t xml:space="preserve">Lượng dùng / ly</t>
  </si>
  <si>
    <t xml:space="preserve">Giá / 1 đơn vị (đ)</t>
  </si>
  <si>
    <t xml:space="preserve">Kiểm tra</t>
  </si>
  <si>
    <t xml:space="preserve">HÒA VỐN VÀ HOÀN VỐN QUÁN ĐỒ UỐNG</t>
  </si>
  <si>
    <t xml:space="preserve">Nhập vào ô vàng. Chi phí cố định gồm mặt bằng, nhân sự, điện nước, marketing, phần khấu hao nếu bạn muốn tính.</t>
  </si>
  <si>
    <t xml:space="preserve">Giá bán trung bình / ly (đ)</t>
  </si>
  <si>
    <t xml:space="preserve">Có thể lấy trung bình giá bán các món ở sheet Tổng hợp menu.</t>
  </si>
  <si>
    <t xml:space="preserve">Giá vốn trung bình / ly (đ)</t>
  </si>
  <si>
    <t xml:space="preserve">Có thể lấy trung bình cột 'Tổng giá vốn / ly' ở sheet Tổng hợp menu.</t>
  </si>
  <si>
    <t xml:space="preserve">Chi phí cố định hàng tháng (đ)</t>
  </si>
  <si>
    <t xml:space="preserve">Mặt bằng, nhân sự, điện nước, marketing...</t>
  </si>
  <si>
    <t xml:space="preserve">Số ly dự kiến bán / tháng</t>
  </si>
  <si>
    <t xml:space="preserve">Ước tính thực tế, đừng lạc quan quá.</t>
  </si>
  <si>
    <t xml:space="preserve">Tổng vốn đầu tư ban đầu (đ)</t>
  </si>
  <si>
    <t xml:space="preserve">Cải tạo, thiết bị, đặt cọc, tồn kho đầu kỳ...</t>
  </si>
  <si>
    <t xml:space="preserve">Số ngày bán / tháng</t>
  </si>
  <si>
    <t xml:space="preserve">Dùng để quy ra số ly cần bán mỗi ngày.</t>
  </si>
  <si>
    <t xml:space="preserve">KẾT QUẢ</t>
  </si>
  <si>
    <t xml:space="preserve">Giá bán trừ giá vốn.</t>
  </si>
  <si>
    <t xml:space="preserve">Số ly hòa vốn / tháng</t>
  </si>
  <si>
    <t xml:space="preserve">Bán ít hơn mức này thì quán lỗ vận hành.</t>
  </si>
  <si>
    <t xml:space="preserve">Số ly hòa vốn / ngày</t>
  </si>
  <si>
    <t xml:space="preserve">Quy theo số ngày bán ở trên.</t>
  </si>
  <si>
    <t xml:space="preserve">Doanh thu hòa vốn / tháng (đ)</t>
  </si>
  <si>
    <t xml:space="preserve">Lợi nhuận / tháng theo sản lượng dự kiến (đ)</t>
  </si>
  <si>
    <t xml:space="preserve">Âm nghĩa là sản lượng dự kiến chưa đủ hòa vốn.</t>
  </si>
  <si>
    <t xml:space="preserve">Thời gian hoàn vốn (tháng)</t>
  </si>
  <si>
    <t xml:space="preserve">Tổng vốn đầu tư chia cho lợi nhuận mỗi tháng.</t>
  </si>
  <si>
    <t xml:space="preserve">Biên an toàn</t>
  </si>
  <si>
    <t xml:space="preserve">Sản lượng có thể giảm bao nhiêu % trước khi chạm điểm hòa vốn.</t>
  </si>
</sst>
</file>

<file path=xl/styles.xml><?xml version="1.0" encoding="utf-8"?>
<styleSheet xmlns="http://schemas.openxmlformats.org/spreadsheetml/2006/main">
  <numFmts count="6">
    <numFmt numFmtId="164" formatCode="General"/>
    <numFmt numFmtId="165" formatCode="#,##0"/>
    <numFmt numFmtId="166" formatCode="0.0%"/>
    <numFmt numFmtId="167" formatCode="#,##0;\-#,##0;\-"/>
    <numFmt numFmtId="168" formatCode="#,##0.##"/>
    <numFmt numFmtId="169" formatCode="#,##0.00"/>
  </numFmts>
  <fonts count="19">
    <font>
      <sz val="11"/>
      <color theme="1"/>
      <name val="Calibri"/>
      <family val="2"/>
      <charset val="1"/>
    </font>
    <font>
      <sz val="10"/>
      <name val="Arial"/>
      <family val="0"/>
    </font>
    <font>
      <sz val="10"/>
      <name val="Arial"/>
      <family val="0"/>
    </font>
    <font>
      <sz val="10"/>
      <name val="Arial"/>
      <family val="0"/>
    </font>
    <font>
      <sz val="11"/>
      <color theme="1"/>
      <name val="Arial"/>
      <family val="0"/>
      <charset val="1"/>
    </font>
    <font>
      <b val="true"/>
      <sz val="18"/>
      <color rgb="FFFFFFFF"/>
      <name val="Arial"/>
      <family val="0"/>
      <charset val="1"/>
    </font>
    <font>
      <i val="true"/>
      <sz val="10"/>
      <color rgb="FFE9DDD0"/>
      <name val="Arial"/>
      <family val="0"/>
      <charset val="1"/>
    </font>
    <font>
      <b val="true"/>
      <sz val="12"/>
      <color rgb="FF8A0101"/>
      <name val="Arial"/>
      <family val="0"/>
      <charset val="1"/>
    </font>
    <font>
      <b val="true"/>
      <sz val="10"/>
      <color rgb="FF8A0101"/>
      <name val="Arial"/>
      <family val="0"/>
      <charset val="1"/>
    </font>
    <font>
      <sz val="10"/>
      <name val="Arial"/>
      <family val="0"/>
      <charset val="1"/>
    </font>
    <font>
      <sz val="10"/>
      <color rgb="FF0000FF"/>
      <name val="Arial"/>
      <family val="0"/>
      <charset val="1"/>
    </font>
    <font>
      <b val="true"/>
      <sz val="10"/>
      <name val="Arial"/>
      <family val="0"/>
      <charset val="1"/>
    </font>
    <font>
      <u val="single"/>
      <sz val="10"/>
      <color rgb="FF0563C1"/>
      <name val="Arial"/>
      <family val="0"/>
      <charset val="1"/>
    </font>
    <font>
      <i val="true"/>
      <sz val="9"/>
      <color rgb="FF888888"/>
      <name val="Arial"/>
      <family val="0"/>
      <charset val="1"/>
    </font>
    <font>
      <b val="true"/>
      <sz val="10"/>
      <color rgb="FF1C244B"/>
      <name val="Arial"/>
      <family val="0"/>
      <charset val="1"/>
    </font>
    <font>
      <b val="true"/>
      <sz val="10"/>
      <color rgb="FFFFFFFF"/>
      <name val="Arial"/>
      <family val="0"/>
      <charset val="1"/>
    </font>
    <font>
      <i val="true"/>
      <sz val="10"/>
      <color rgb="FF555555"/>
      <name val="Arial"/>
      <family val="0"/>
      <charset val="1"/>
    </font>
    <font>
      <b val="true"/>
      <sz val="11"/>
      <color rgb="FF8A0101"/>
      <name val="Arial"/>
      <family val="0"/>
      <charset val="1"/>
    </font>
    <font>
      <sz val="10"/>
      <name val="Arial"/>
      <family val="2"/>
    </font>
  </fonts>
  <fills count="10">
    <fill>
      <patternFill patternType="none"/>
    </fill>
    <fill>
      <patternFill patternType="gray125"/>
    </fill>
    <fill>
      <patternFill patternType="solid">
        <fgColor rgb="FF1C244B"/>
        <bgColor rgb="FF003366"/>
      </patternFill>
    </fill>
    <fill>
      <patternFill patternType="solid">
        <fgColor rgb="FFC9A24B"/>
        <bgColor rgb="FFFF9900"/>
      </patternFill>
    </fill>
    <fill>
      <patternFill patternType="solid">
        <fgColor rgb="FFFBEFEF"/>
        <bgColor rgb="FFF2F2F2"/>
      </patternFill>
    </fill>
    <fill>
      <patternFill patternType="solid">
        <fgColor rgb="FFFDF8F3"/>
        <bgColor rgb="FFFFFFFF"/>
      </patternFill>
    </fill>
    <fill>
      <patternFill patternType="solid">
        <fgColor rgb="FFFFF8D6"/>
        <bgColor rgb="FFFFF1CC"/>
      </patternFill>
    </fill>
    <fill>
      <patternFill patternType="solid">
        <fgColor rgb="FFF2F2F2"/>
        <bgColor rgb="FFEEF0F8"/>
      </patternFill>
    </fill>
    <fill>
      <patternFill patternType="solid">
        <fgColor rgb="FFEEF0F8"/>
        <bgColor rgb="FFF2F2F2"/>
      </patternFill>
    </fill>
    <fill>
      <patternFill patternType="solid">
        <fgColor rgb="FF8A0101"/>
        <bgColor rgb="FF800000"/>
      </patternFill>
    </fill>
  </fills>
  <borders count="3">
    <border diagonalUp="false" diagonalDown="false">
      <left/>
      <right/>
      <top/>
      <bottom/>
      <diagonal/>
    </border>
    <border diagonalUp="false" diagonalDown="false">
      <left/>
      <right/>
      <top/>
      <bottom style="medium">
        <color rgb="FFC9A24B"/>
      </bottom>
      <diagonal/>
    </border>
    <border diagonalUp="false" diagonalDown="false">
      <left style="thin">
        <color rgb="FFD0D0D0"/>
      </left>
      <right style="thin">
        <color rgb="FFD0D0D0"/>
      </right>
      <top style="thin">
        <color rgb="FFD0D0D0"/>
      </top>
      <bottom style="thin">
        <color rgb="FFD0D0D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4" fillId="3"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4" fillId="0" borderId="1" xfId="0" applyFont="true" applyBorder="true" applyAlignment="false" applyProtection="false">
      <alignment horizontal="general" vertical="bottom" textRotation="0" wrapText="false" indent="0" shrinkToFit="false"/>
      <protection locked="true" hidden="false"/>
    </xf>
    <xf numFmtId="164" fontId="8" fillId="4" borderId="0" xfId="0" applyFont="true" applyBorder="false" applyAlignment="true" applyProtection="false">
      <alignment horizontal="general" vertical="center" textRotation="0" wrapText="true" indent="0" shrinkToFit="false"/>
      <protection locked="true" hidden="false"/>
    </xf>
    <xf numFmtId="164" fontId="9" fillId="5" borderId="0" xfId="0" applyFont="true" applyBorder="false" applyAlignment="true" applyProtection="false">
      <alignment horizontal="general" vertical="center" textRotation="0" wrapText="true" indent="0" shrinkToFit="false"/>
      <protection locked="true" hidden="false"/>
    </xf>
    <xf numFmtId="164" fontId="10" fillId="6"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9" fillId="7"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left" vertical="center" textRotation="0" wrapText="true" indent="0" shrinkToFit="false"/>
      <protection locked="true" hidden="false"/>
    </xf>
    <xf numFmtId="164" fontId="4" fillId="0" borderId="0" xfId="0" applyFont="true" applyBorder="false" applyAlignment="true" applyProtection="false">
      <alignment horizontal="right" vertical="top" textRotation="0" wrapText="false" indent="0" shrinkToFit="false"/>
      <protection locked="true" hidden="false"/>
    </xf>
    <xf numFmtId="164" fontId="12" fillId="0" borderId="0" xfId="0" applyFont="true" applyBorder="false" applyAlignment="true" applyProtection="false">
      <alignment horizontal="left" vertical="center"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true" applyProtection="false">
      <alignment horizontal="general" vertical="center" textRotation="0" wrapText="false" indent="0" shrinkToFit="false"/>
      <protection locked="true" hidden="false"/>
    </xf>
    <xf numFmtId="164" fontId="6" fillId="2" borderId="0" xfId="0" applyFont="true" applyBorder="false" applyAlignment="true" applyProtection="false">
      <alignment horizontal="general" vertical="center" textRotation="0" wrapText="false" indent="0" shrinkToFit="false"/>
      <protection locked="true" hidden="false"/>
    </xf>
    <xf numFmtId="164" fontId="8" fillId="4" borderId="0" xfId="0" applyFont="true" applyBorder="false" applyAlignment="true" applyProtection="false">
      <alignment horizontal="left" vertical="center" textRotation="0" wrapText="true" indent="0" shrinkToFit="false"/>
      <protection locked="true" hidden="false"/>
    </xf>
    <xf numFmtId="164" fontId="10" fillId="6" borderId="2" xfId="0" applyFont="true" applyBorder="true" applyAlignment="true" applyProtection="false">
      <alignment horizontal="left" vertical="center" textRotation="0" wrapText="true" indent="0" shrinkToFit="false"/>
      <protection locked="true" hidden="false"/>
    </xf>
    <xf numFmtId="164" fontId="14" fillId="8" borderId="0" xfId="0" applyFont="true" applyBorder="false" applyAlignment="true" applyProtection="false">
      <alignment horizontal="left" vertical="center" textRotation="0" wrapText="true" indent="0" shrinkToFit="false"/>
      <protection locked="true" hidden="false"/>
    </xf>
    <xf numFmtId="164" fontId="4" fillId="8" borderId="0" xfId="0" applyFont="true" applyBorder="false" applyAlignment="false" applyProtection="false">
      <alignment horizontal="general" vertical="bottom" textRotation="0" wrapText="false" indent="0" shrinkToFit="false"/>
      <protection locked="true" hidden="false"/>
    </xf>
    <xf numFmtId="165" fontId="8" fillId="8" borderId="0" xfId="0" applyFont="true" applyBorder="false" applyAlignment="true" applyProtection="false">
      <alignment horizontal="right" vertical="center" textRotation="0" wrapText="true" indent="0" shrinkToFit="false"/>
      <protection locked="true" hidden="false"/>
    </xf>
    <xf numFmtId="165" fontId="10" fillId="6" borderId="2" xfId="0" applyFont="true" applyBorder="true" applyAlignment="true" applyProtection="false">
      <alignment horizontal="right" vertical="center" textRotation="0" wrapText="false" indent="0" shrinkToFit="false"/>
      <protection locked="true" hidden="false"/>
    </xf>
    <xf numFmtId="165" fontId="7" fillId="8" borderId="0" xfId="0" applyFont="true" applyBorder="false" applyAlignment="true" applyProtection="false">
      <alignment horizontal="right" vertical="center" textRotation="0" wrapText="true" indent="0" shrinkToFit="false"/>
      <protection locked="true" hidden="false"/>
    </xf>
    <xf numFmtId="166" fontId="10" fillId="6" borderId="2" xfId="0" applyFont="true" applyBorder="true" applyAlignment="true" applyProtection="false">
      <alignment horizontal="right" vertical="center" textRotation="0" wrapText="false" indent="0" shrinkToFit="false"/>
      <protection locked="true" hidden="false"/>
    </xf>
    <xf numFmtId="166" fontId="7" fillId="8" borderId="0" xfId="0" applyFont="true" applyBorder="false" applyAlignment="true" applyProtection="false">
      <alignment horizontal="right" vertical="center" textRotation="0" wrapText="true" indent="0" shrinkToFit="false"/>
      <protection locked="true" hidden="false"/>
    </xf>
    <xf numFmtId="167" fontId="8" fillId="8" borderId="0" xfId="0" applyFont="true" applyBorder="false" applyAlignment="true" applyProtection="false">
      <alignment horizontal="right" vertical="center" textRotation="0" wrapText="true" indent="0" shrinkToFit="false"/>
      <protection locked="true" hidden="false"/>
    </xf>
    <xf numFmtId="164" fontId="8" fillId="8" borderId="0" xfId="0" applyFont="true" applyBorder="true" applyAlignment="true" applyProtection="false">
      <alignment horizontal="left" vertical="center" textRotation="0" wrapText="true" indent="0" shrinkToFit="false"/>
      <protection locked="true" hidden="false"/>
    </xf>
    <xf numFmtId="164" fontId="15" fillId="9" borderId="2" xfId="0" applyFont="true" applyBorder="true" applyAlignment="true" applyProtection="false">
      <alignment horizontal="center" vertical="center" textRotation="0" wrapText="true" indent="0" shrinkToFit="false"/>
      <protection locked="true" hidden="false"/>
    </xf>
    <xf numFmtId="164" fontId="14" fillId="8" borderId="2" xfId="0" applyFont="true" applyBorder="true" applyAlignment="true" applyProtection="false">
      <alignment horizontal="left" vertical="center" textRotation="0" wrapText="true" indent="0" shrinkToFit="false"/>
      <protection locked="true" hidden="false"/>
    </xf>
    <xf numFmtId="168" fontId="10" fillId="6" borderId="2" xfId="0" applyFont="true" applyBorder="true" applyAlignment="true" applyProtection="false">
      <alignment horizontal="right" vertical="center" textRotation="0" wrapText="false" indent="0" shrinkToFit="false"/>
      <protection locked="true" hidden="false"/>
    </xf>
    <xf numFmtId="164" fontId="10" fillId="6" borderId="2" xfId="0" applyFont="true" applyBorder="true" applyAlignment="true" applyProtection="false">
      <alignment horizontal="center" vertical="center" textRotation="0" wrapText="true" indent="0" shrinkToFit="false"/>
      <protection locked="true" hidden="false"/>
    </xf>
    <xf numFmtId="169" fontId="9" fillId="7" borderId="2" xfId="0" applyFont="true" applyBorder="true" applyAlignment="true" applyProtection="false">
      <alignment horizontal="right" vertical="center" textRotation="0" wrapText="false" indent="0" shrinkToFit="false"/>
      <protection locked="true" hidden="false"/>
    </xf>
    <xf numFmtId="165" fontId="9" fillId="7" borderId="2" xfId="0" applyFont="true" applyBorder="true" applyAlignment="true" applyProtection="false">
      <alignment horizontal="right" vertical="center" textRotation="0" wrapText="false" indent="0" shrinkToFit="false"/>
      <protection locked="true" hidden="false"/>
    </xf>
    <xf numFmtId="164" fontId="13" fillId="0" borderId="0" xfId="0" applyFont="true" applyBorder="false" applyAlignment="true" applyProtection="false">
      <alignment horizontal="left" vertical="center" textRotation="0" wrapText="true" indent="0" shrinkToFit="false"/>
      <protection locked="true" hidden="false"/>
    </xf>
    <xf numFmtId="165" fontId="11" fillId="7" borderId="2" xfId="0" applyFont="true" applyBorder="tru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center" textRotation="0" wrapText="false" indent="0" shrinkToFit="false"/>
      <protection locked="true" hidden="false"/>
    </xf>
    <xf numFmtId="164" fontId="4" fillId="2" borderId="1" xfId="0" applyFont="true" applyBorder="true" applyAlignment="false" applyProtection="false">
      <alignment horizontal="general" vertical="bottom" textRotation="0" wrapText="false" indent="0" shrinkToFit="false"/>
      <protection locked="true" hidden="false"/>
    </xf>
    <xf numFmtId="165" fontId="17" fillId="8" borderId="0" xfId="0" applyFont="true" applyBorder="true" applyAlignment="true" applyProtection="false">
      <alignment horizontal="right" vertical="center" textRotation="0" wrapText="false" indent="0" shrinkToFit="false"/>
      <protection locked="true" hidden="false"/>
    </xf>
    <xf numFmtId="166" fontId="17" fillId="8" borderId="0" xfId="0" applyFont="true" applyBorder="true" applyAlignment="true" applyProtection="false">
      <alignment horizontal="right" vertical="center" textRotation="0" wrapText="false" indent="0" shrinkToFit="false"/>
      <protection locked="true" hidden="false"/>
    </xf>
    <xf numFmtId="164" fontId="17" fillId="8" borderId="0" xfId="0" applyFont="true" applyBorder="true" applyAlignment="true" applyProtection="false">
      <alignment horizontal="right" vertical="center" textRotation="0" wrapText="false" indent="0" shrinkToFit="false"/>
      <protection locked="true" hidden="false"/>
    </xf>
    <xf numFmtId="165" fontId="10" fillId="6" borderId="2" xfId="0" applyFont="true" applyBorder="true" applyAlignment="false" applyProtection="false">
      <alignment horizontal="general" vertical="bottom" textRotation="0" wrapText="false" indent="0" shrinkToFit="false"/>
      <protection locked="true" hidden="false"/>
    </xf>
    <xf numFmtId="166" fontId="9" fillId="7" borderId="2" xfId="0" applyFont="true" applyBorder="true" applyAlignment="true" applyProtection="false">
      <alignment horizontal="right" vertical="center" textRotation="0" wrapText="false" indent="0" shrinkToFit="false"/>
      <protection locked="true" hidden="false"/>
    </xf>
    <xf numFmtId="167" fontId="9" fillId="7" borderId="2" xfId="0" applyFont="true" applyBorder="true" applyAlignment="true" applyProtection="false">
      <alignment horizontal="right" vertical="center" textRotation="0" wrapText="false" indent="0" shrinkToFit="false"/>
      <protection locked="true" hidden="false"/>
    </xf>
    <xf numFmtId="164" fontId="9" fillId="7" borderId="2" xfId="0" applyFont="true" applyBorder="true" applyAlignment="true" applyProtection="false">
      <alignment horizontal="left" vertical="center" textRotation="0" wrapText="true" indent="0" shrinkToFit="false"/>
      <protection locked="true" hidden="false"/>
    </xf>
    <xf numFmtId="168" fontId="10" fillId="6" borderId="2" xfId="0" applyFont="true" applyBorder="true" applyAlignment="false" applyProtection="false">
      <alignment horizontal="general" vertical="bottom" textRotation="0" wrapText="false" indent="0" shrinkToFit="false"/>
      <protection locked="true" hidden="false"/>
    </xf>
    <xf numFmtId="164" fontId="9" fillId="7" borderId="2" xfId="0" applyFont="true" applyBorder="true" applyAlignment="true" applyProtection="false">
      <alignment horizontal="center" vertical="center" textRotation="0" wrapText="true" indent="0" shrinkToFit="false"/>
      <protection locked="true" hidden="false"/>
    </xf>
    <xf numFmtId="164" fontId="16" fillId="0" borderId="0" xfId="0" applyFont="true" applyBorder="false" applyAlignment="true" applyProtection="false">
      <alignment horizontal="left" vertical="center" textRotation="0" wrapText="true" indent="0" shrinkToFit="false"/>
      <protection locked="true" hidden="false"/>
    </xf>
    <xf numFmtId="167" fontId="7" fillId="4" borderId="2" xfId="0" applyFont="true" applyBorder="true" applyAlignment="true" applyProtection="false">
      <alignment horizontal="right" vertical="center" textRotation="0" wrapText="false" indent="0" shrinkToFit="false"/>
      <protection locked="true" hidden="false"/>
    </xf>
    <xf numFmtId="165" fontId="7" fillId="4" borderId="2" xfId="0" applyFont="true" applyBorder="true" applyAlignment="true" applyProtection="false">
      <alignment horizontal="right" vertical="center" textRotation="0" wrapText="false" indent="0" shrinkToFit="false"/>
      <protection locked="true" hidden="false"/>
    </xf>
    <xf numFmtId="166" fontId="7" fillId="4" borderId="2" xfId="0" applyFont="true" applyBorder="true" applyAlignment="true" applyProtection="false">
      <alignment horizontal="righ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1B6B2E"/>
        <sz val="10"/>
      </font>
      <fill>
        <patternFill>
          <bgColor rgb="FFDFF2E1"/>
        </patternFill>
      </fill>
    </dxf>
    <dxf>
      <font>
        <name val="Arial"/>
        <charset val="1"/>
        <family val="0"/>
        <b val="1"/>
        <color rgb="FF8A5A00"/>
        <sz val="10"/>
      </font>
      <fill>
        <patternFill>
          <bgColor rgb="FFFFF1CC"/>
        </patternFill>
      </fill>
    </dxf>
    <dxf>
      <font>
        <name val="Arial"/>
        <charset val="1"/>
        <family val="0"/>
        <b val="1"/>
        <color rgb="FF9B1C1C"/>
        <sz val="10"/>
      </font>
      <fill>
        <patternFill>
          <bgColor rgb="FFF9D7D7"/>
        </patternFill>
      </fill>
    </dxf>
  </dxfs>
  <colors>
    <indexedColors>
      <rgbColor rgb="FF000000"/>
      <rgbColor rgb="FFFFFFFF"/>
      <rgbColor rgb="FFFF0000"/>
      <rgbColor rgb="FF00FF00"/>
      <rgbColor rgb="FF0000FF"/>
      <rgbColor rgb="FFFFFF00"/>
      <rgbColor rgb="FFFF00FF"/>
      <rgbColor rgb="FF00FFFF"/>
      <rgbColor rgb="FF8A0101"/>
      <rgbColor rgb="FF1B6B2E"/>
      <rgbColor rgb="FF000080"/>
      <rgbColor rgb="FF8A5A00"/>
      <rgbColor rgb="FF800080"/>
      <rgbColor rgb="FF1E7A46"/>
      <rgbColor rgb="FFE9DDD0"/>
      <rgbColor rgb="FF888888"/>
      <rgbColor rgb="FF9999FF"/>
      <rgbColor rgb="FFC0392B"/>
      <rgbColor rgb="FFFFF8D6"/>
      <rgbColor rgb="FFEEF0F8"/>
      <rgbColor rgb="FF660066"/>
      <rgbColor rgb="FFFF8080"/>
      <rgbColor rgb="FF0563C1"/>
      <rgbColor rgb="FFD0D0D0"/>
      <rgbColor rgb="FF000080"/>
      <rgbColor rgb="FFFF00FF"/>
      <rgbColor rgb="FFFFFF00"/>
      <rgbColor rgb="FF00FFFF"/>
      <rgbColor rgb="FF800080"/>
      <rgbColor rgb="FF800000"/>
      <rgbColor rgb="FF008080"/>
      <rgbColor rgb="FF0000FF"/>
      <rgbColor rgb="FF00CCFF"/>
      <rgbColor rgb="FFF2F2F2"/>
      <rgbColor rgb="FFDFF2E1"/>
      <rgbColor rgb="FFFFF1CC"/>
      <rgbColor rgb="FFFBEFEF"/>
      <rgbColor rgb="FFFDF8F3"/>
      <rgbColor rgb="FFCC99FF"/>
      <rgbColor rgb="FFF9D7D7"/>
      <rgbColor rgb="FF3366FF"/>
      <rgbColor rgb="FF33CCCC"/>
      <rgbColor rgb="FF99CC00"/>
      <rgbColor rgb="FFFFCC00"/>
      <rgbColor rgb="FFFF9900"/>
      <rgbColor rgb="FFFF6600"/>
      <rgbColor rgb="FF555555"/>
      <rgbColor rgb="FFC9A24B"/>
      <rgbColor rgb="FF003366"/>
      <rgbColor rgb="FF339966"/>
      <rgbColor rgb="FF003300"/>
      <rgbColor rgb="FF333300"/>
      <rgbColor rgb="FF9B1C1C"/>
      <rgbColor rgb="FF993366"/>
      <rgbColor rgb="FF333399"/>
      <rgbColor rgb="FF1C244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triviettea.com/cam-nang/cam-nang-pha-che/bang-tinh-cost-do-uong/" TargetMode="Externa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88888"/>
    <pageSetUpPr fitToPage="true"/>
  </sheetPr>
  <dimension ref="A1:D3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90"/>
  </cols>
  <sheetData>
    <row r="1" customFormat="false" ht="15" hidden="false" customHeight="false" outlineLevel="0" collapsed="false">
      <c r="A1" s="1"/>
      <c r="B1" s="1"/>
      <c r="C1" s="1"/>
      <c r="D1" s="1"/>
    </row>
    <row r="2" customFormat="false" ht="33.75" hidden="false" customHeight="true" outlineLevel="0" collapsed="false">
      <c r="A2" s="1"/>
      <c r="B2" s="2" t="s">
        <v>0</v>
      </c>
      <c r="C2" s="1"/>
      <c r="D2" s="1"/>
    </row>
    <row r="3" customFormat="false" ht="15" hidden="false" customHeight="false" outlineLevel="0" collapsed="false">
      <c r="A3" s="1"/>
      <c r="B3" s="3" t="s">
        <v>1</v>
      </c>
      <c r="C3" s="1"/>
      <c r="D3" s="1"/>
    </row>
    <row r="4" customFormat="false" ht="3.75" hidden="false" customHeight="true" outlineLevel="0" collapsed="false">
      <c r="A4" s="4"/>
      <c r="B4" s="4"/>
      <c r="C4" s="4"/>
      <c r="D4" s="4"/>
    </row>
    <row r="5" customFormat="false" ht="24" hidden="false" customHeight="true" outlineLevel="0" collapsed="false">
      <c r="A5" s="5"/>
      <c r="B5" s="6" t="s">
        <v>2</v>
      </c>
      <c r="C5" s="7"/>
      <c r="D5" s="5"/>
    </row>
    <row r="6" customFormat="false" ht="33.75" hidden="false" customHeight="true" outlineLevel="0" collapsed="false">
      <c r="A6" s="5"/>
      <c r="B6" s="8" t="s">
        <v>3</v>
      </c>
      <c r="C6" s="9" t="s">
        <v>4</v>
      </c>
      <c r="D6" s="5"/>
    </row>
    <row r="7" customFormat="false" ht="33.75" hidden="false" customHeight="true" outlineLevel="0" collapsed="false">
      <c r="A7" s="5"/>
      <c r="B7" s="8" t="s">
        <v>5</v>
      </c>
      <c r="C7" s="9" t="s">
        <v>6</v>
      </c>
      <c r="D7" s="5"/>
    </row>
    <row r="8" customFormat="false" ht="33.75" hidden="false" customHeight="true" outlineLevel="0" collapsed="false">
      <c r="A8" s="5"/>
      <c r="B8" s="8" t="s">
        <v>7</v>
      </c>
      <c r="C8" s="9" t="s">
        <v>8</v>
      </c>
      <c r="D8" s="5"/>
    </row>
    <row r="9" customFormat="false" ht="33.75" hidden="false" customHeight="true" outlineLevel="0" collapsed="false">
      <c r="A9" s="5"/>
      <c r="B9" s="8" t="s">
        <v>9</v>
      </c>
      <c r="C9" s="9" t="s">
        <v>10</v>
      </c>
      <c r="D9" s="5"/>
    </row>
    <row r="10" customFormat="false" ht="33.75" hidden="false" customHeight="true" outlineLevel="0" collapsed="false">
      <c r="A10" s="5"/>
      <c r="B10" s="8" t="s">
        <v>11</v>
      </c>
      <c r="C10" s="9" t="s">
        <v>12</v>
      </c>
      <c r="D10" s="5"/>
    </row>
    <row r="11" customFormat="false" ht="15" hidden="false" customHeight="false" outlineLevel="0" collapsed="false">
      <c r="A11" s="5"/>
      <c r="B11" s="5"/>
      <c r="C11" s="5"/>
      <c r="D11" s="5"/>
    </row>
    <row r="12" customFormat="false" ht="24" hidden="false" customHeight="true" outlineLevel="0" collapsed="false">
      <c r="A12" s="5"/>
      <c r="B12" s="6" t="s">
        <v>13</v>
      </c>
      <c r="C12" s="7"/>
      <c r="D12" s="5"/>
    </row>
    <row r="13" customFormat="false" ht="15" hidden="false" customHeight="false" outlineLevel="0" collapsed="false">
      <c r="A13" s="5"/>
      <c r="B13" s="10" t="s">
        <v>14</v>
      </c>
      <c r="C13" s="11" t="s">
        <v>15</v>
      </c>
      <c r="D13" s="5"/>
    </row>
    <row r="14" customFormat="false" ht="15" hidden="false" customHeight="false" outlineLevel="0" collapsed="false">
      <c r="A14" s="5"/>
      <c r="B14" s="12" t="s">
        <v>16</v>
      </c>
      <c r="C14" s="11" t="s">
        <v>17</v>
      </c>
      <c r="D14" s="5"/>
    </row>
    <row r="15" customFormat="false" ht="15" hidden="false" customHeight="false" outlineLevel="0" collapsed="false">
      <c r="A15" s="5"/>
      <c r="B15" s="5"/>
      <c r="C15" s="5"/>
      <c r="D15" s="5"/>
    </row>
    <row r="16" customFormat="false" ht="24" hidden="false" customHeight="true" outlineLevel="0" collapsed="false">
      <c r="A16" s="5"/>
      <c r="B16" s="6" t="s">
        <v>18</v>
      </c>
      <c r="C16" s="7"/>
      <c r="D16" s="5"/>
    </row>
    <row r="17" customFormat="false" ht="30" hidden="false" customHeight="true" outlineLevel="0" collapsed="false">
      <c r="A17" s="5"/>
      <c r="B17" s="13" t="s">
        <v>19</v>
      </c>
      <c r="C17" s="14" t="s">
        <v>20</v>
      </c>
      <c r="D17" s="5"/>
    </row>
    <row r="18" customFormat="false" ht="30" hidden="false" customHeight="true" outlineLevel="0" collapsed="false">
      <c r="A18" s="5"/>
      <c r="B18" s="13" t="s">
        <v>21</v>
      </c>
      <c r="C18" s="14" t="s">
        <v>22</v>
      </c>
      <c r="D18" s="5"/>
    </row>
    <row r="19" customFormat="false" ht="30" hidden="false" customHeight="true" outlineLevel="0" collapsed="false">
      <c r="A19" s="5"/>
      <c r="B19" s="13" t="s">
        <v>23</v>
      </c>
      <c r="C19" s="14" t="s">
        <v>24</v>
      </c>
      <c r="D19" s="5"/>
    </row>
    <row r="20" customFormat="false" ht="30" hidden="false" customHeight="true" outlineLevel="0" collapsed="false">
      <c r="A20" s="5"/>
      <c r="B20" s="13" t="s">
        <v>25</v>
      </c>
      <c r="C20" s="14" t="s">
        <v>26</v>
      </c>
      <c r="D20" s="5"/>
    </row>
    <row r="21" customFormat="false" ht="30" hidden="false" customHeight="true" outlineLevel="0" collapsed="false">
      <c r="A21" s="5"/>
      <c r="B21" s="13" t="s">
        <v>27</v>
      </c>
      <c r="C21" s="14" t="s">
        <v>28</v>
      </c>
      <c r="D21" s="5"/>
    </row>
    <row r="22" customFormat="false" ht="30" hidden="false" customHeight="true" outlineLevel="0" collapsed="false">
      <c r="A22" s="5"/>
      <c r="B22" s="13" t="s">
        <v>29</v>
      </c>
      <c r="C22" s="14" t="s">
        <v>30</v>
      </c>
      <c r="D22" s="5"/>
    </row>
    <row r="23" customFormat="false" ht="15" hidden="false" customHeight="false" outlineLevel="0" collapsed="false">
      <c r="A23" s="5"/>
      <c r="B23" s="5"/>
      <c r="C23" s="5"/>
      <c r="D23" s="5"/>
    </row>
    <row r="24" customFormat="false" ht="24" hidden="false" customHeight="true" outlineLevel="0" collapsed="false">
      <c r="A24" s="5"/>
      <c r="B24" s="6" t="s">
        <v>31</v>
      </c>
      <c r="C24" s="7"/>
      <c r="D24" s="5"/>
    </row>
    <row r="25" customFormat="false" ht="30" hidden="false" customHeight="true" outlineLevel="0" collapsed="false">
      <c r="A25" s="5"/>
      <c r="B25" s="15" t="s">
        <v>32</v>
      </c>
      <c r="C25" s="14" t="s">
        <v>33</v>
      </c>
      <c r="D25" s="5"/>
    </row>
    <row r="26" customFormat="false" ht="30" hidden="false" customHeight="true" outlineLevel="0" collapsed="false">
      <c r="A26" s="5"/>
      <c r="B26" s="15" t="s">
        <v>32</v>
      </c>
      <c r="C26" s="14" t="s">
        <v>34</v>
      </c>
      <c r="D26" s="5"/>
    </row>
    <row r="27" customFormat="false" ht="30" hidden="false" customHeight="true" outlineLevel="0" collapsed="false">
      <c r="A27" s="5"/>
      <c r="B27" s="15" t="s">
        <v>32</v>
      </c>
      <c r="C27" s="14" t="s">
        <v>35</v>
      </c>
      <c r="D27" s="5"/>
    </row>
    <row r="28" customFormat="false" ht="30" hidden="false" customHeight="true" outlineLevel="0" collapsed="false">
      <c r="A28" s="5"/>
      <c r="B28" s="15" t="s">
        <v>32</v>
      </c>
      <c r="C28" s="16" t="s">
        <v>36</v>
      </c>
      <c r="D28" s="5"/>
    </row>
    <row r="29" customFormat="false" ht="15" hidden="false" customHeight="false" outlineLevel="0" collapsed="false">
      <c r="A29" s="5"/>
      <c r="B29" s="5"/>
      <c r="C29" s="5"/>
      <c r="D29" s="5"/>
    </row>
    <row r="30" customFormat="false" ht="15" hidden="false" customHeight="false" outlineLevel="0" collapsed="false">
      <c r="A30" s="5"/>
      <c r="B30" s="17" t="s">
        <v>37</v>
      </c>
      <c r="C30" s="5"/>
      <c r="D30" s="5"/>
    </row>
  </sheetData>
  <hyperlinks>
    <hyperlink ref="C28" r:id="rId1" display="Muốn tính ngay trên điện thoại không cần tải file: https://triviettea.com/cam-nang/cam-nang-pha-che/bang-tinh-cost-do-uong/"/>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392B"/>
    <pageSetUpPr fitToPage="true"/>
  </sheetPr>
  <dimension ref="A1:I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3" topLeftCell="A1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28"/>
    <col collapsed="false" customWidth="true" hidden="false" outlineLevel="0" max="3" min="3" style="0" width="16"/>
    <col collapsed="false" customWidth="true" hidden="false" outlineLevel="0" max="4" min="4" style="0" width="20"/>
    <col collapsed="false" customWidth="true" hidden="false" outlineLevel="0" max="5" min="5" style="0" width="11"/>
    <col collapsed="false" customWidth="true" hidden="false" outlineLevel="0" max="6" min="6" style="0" width="14"/>
    <col collapsed="false" customWidth="true" hidden="false" outlineLevel="0" max="7" min="7" style="0" width="20"/>
    <col collapsed="false" customWidth="true" hidden="false" outlineLevel="0" max="8" min="8" style="0" width="16"/>
    <col collapsed="false" customWidth="true" hidden="false" outlineLevel="0" max="9" min="9" style="0" width="26"/>
  </cols>
  <sheetData>
    <row r="1" customFormat="false" ht="36" hidden="false" customHeight="true" outlineLevel="0" collapsed="false">
      <c r="A1" s="18" t="s">
        <v>38</v>
      </c>
      <c r="B1" s="1"/>
      <c r="C1" s="1"/>
      <c r="D1" s="1"/>
      <c r="E1" s="1"/>
      <c r="F1" s="1"/>
      <c r="G1" s="1"/>
      <c r="H1" s="1"/>
      <c r="I1" s="1"/>
    </row>
    <row r="2" customFormat="false" ht="21.75" hidden="false" customHeight="true" outlineLevel="0" collapsed="false">
      <c r="A2" s="19" t="s">
        <v>39</v>
      </c>
      <c r="B2" s="1"/>
      <c r="C2" s="1"/>
      <c r="D2" s="1"/>
      <c r="E2" s="1"/>
      <c r="F2" s="1"/>
      <c r="G2" s="1"/>
      <c r="H2" s="1"/>
      <c r="I2" s="1"/>
    </row>
    <row r="3" customFormat="false" ht="3.75" hidden="false" customHeight="true" outlineLevel="0" collapsed="false">
      <c r="A3" s="4"/>
      <c r="B3" s="4"/>
      <c r="C3" s="4"/>
      <c r="D3" s="4"/>
      <c r="E3" s="4"/>
      <c r="F3" s="4"/>
      <c r="G3" s="4"/>
      <c r="H3" s="4"/>
      <c r="I3" s="4"/>
    </row>
    <row r="4" customFormat="false" ht="15" hidden="false" customHeight="false" outlineLevel="0" collapsed="false">
      <c r="A4" s="5"/>
      <c r="B4" s="5"/>
      <c r="C4" s="5"/>
      <c r="D4" s="5"/>
      <c r="E4" s="5"/>
      <c r="F4" s="5"/>
      <c r="G4" s="5"/>
      <c r="H4" s="5"/>
      <c r="I4" s="5"/>
    </row>
    <row r="5" customFormat="false" ht="21.75" hidden="false" customHeight="true" outlineLevel="0" collapsed="false">
      <c r="A5" s="20" t="s">
        <v>40</v>
      </c>
      <c r="B5" s="21" t="s">
        <v>41</v>
      </c>
      <c r="C5" s="5"/>
      <c r="D5" s="22" t="s">
        <v>42</v>
      </c>
      <c r="E5" s="23"/>
      <c r="F5" s="23"/>
      <c r="G5" s="24" t="n">
        <f aca="false">SUM(H14:H25)</f>
        <v>11001.3157894737</v>
      </c>
      <c r="H5" s="5"/>
      <c r="I5" s="5"/>
    </row>
    <row r="6" customFormat="false" ht="21.75" hidden="false" customHeight="true" outlineLevel="0" collapsed="false">
      <c r="A6" s="20" t="s">
        <v>43</v>
      </c>
      <c r="B6" s="25" t="n">
        <v>38000</v>
      </c>
      <c r="C6" s="5"/>
      <c r="D6" s="22" t="s">
        <v>44</v>
      </c>
      <c r="E6" s="23"/>
      <c r="F6" s="23"/>
      <c r="G6" s="26" t="n">
        <f aca="false">G5*(1+B7)+B8</f>
        <v>13051.3815789474</v>
      </c>
      <c r="H6" s="5"/>
      <c r="I6" s="5"/>
    </row>
    <row r="7" customFormat="false" ht="21.75" hidden="false" customHeight="true" outlineLevel="0" collapsed="false">
      <c r="A7" s="20" t="s">
        <v>45</v>
      </c>
      <c r="B7" s="27" t="n">
        <v>0.05</v>
      </c>
      <c r="C7" s="5"/>
      <c r="D7" s="22" t="s">
        <v>46</v>
      </c>
      <c r="E7" s="23"/>
      <c r="F7" s="23"/>
      <c r="G7" s="28" t="n">
        <f aca="false">IF(N(B6)&gt;0,G6/B6,"")</f>
        <v>0.343457409972299</v>
      </c>
      <c r="H7" s="5"/>
      <c r="I7" s="5"/>
    </row>
    <row r="8" customFormat="false" ht="30" hidden="false" customHeight="true" outlineLevel="0" collapsed="false">
      <c r="A8" s="20" t="s">
        <v>47</v>
      </c>
      <c r="B8" s="25" t="n">
        <v>1500</v>
      </c>
      <c r="C8" s="5"/>
      <c r="D8" s="22" t="s">
        <v>48</v>
      </c>
      <c r="E8" s="23"/>
      <c r="F8" s="23"/>
      <c r="G8" s="29" t="n">
        <f aca="false">IF(N(B6)&gt;0,B6-G6,"")</f>
        <v>24948.6184210526</v>
      </c>
      <c r="H8" s="5"/>
      <c r="I8" s="5"/>
    </row>
    <row r="9" customFormat="false" ht="21.75" hidden="false" customHeight="true" outlineLevel="0" collapsed="false">
      <c r="A9" s="20" t="s">
        <v>49</v>
      </c>
      <c r="B9" s="27" t="n">
        <v>0.3</v>
      </c>
      <c r="C9" s="5"/>
      <c r="D9" s="22" t="s">
        <v>27</v>
      </c>
      <c r="E9" s="23"/>
      <c r="F9" s="23"/>
      <c r="G9" s="24" t="n">
        <f aca="false">IF(AND(G6&gt;0,N(B9)&gt;0),CEILING(G6/B9,1000),"")</f>
        <v>44000</v>
      </c>
      <c r="H9" s="5"/>
      <c r="I9" s="5"/>
    </row>
    <row r="10" customFormat="false" ht="21.75" hidden="false" customHeight="true" outlineLevel="0" collapsed="false">
      <c r="A10" s="20" t="s">
        <v>50</v>
      </c>
      <c r="B10" s="25" t="n">
        <v>100</v>
      </c>
      <c r="C10" s="5"/>
      <c r="D10" s="22" t="s">
        <v>51</v>
      </c>
      <c r="E10" s="23"/>
      <c r="F10" s="23"/>
      <c r="G10" s="30" t="str">
        <f aca="false">IF(OR(G7="",N(B6)=0),"",IF(G7&lt;=B9,"Đạt mục tiêu",IF(G7&lt;=B9+0.05,"Sát ngưỡng, cần theo dõi","Cost cao: nên tăng giá hoặc giảm định lượng")))</f>
        <v>Sát ngưỡng, cần theo dõi</v>
      </c>
      <c r="H10" s="30"/>
      <c r="I10" s="5"/>
    </row>
    <row r="11" customFormat="false" ht="15" hidden="false" customHeight="false" outlineLevel="0" collapsed="false">
      <c r="A11" s="5"/>
      <c r="B11" s="5"/>
      <c r="C11" s="5"/>
      <c r="D11" s="22" t="s">
        <v>52</v>
      </c>
      <c r="E11" s="23"/>
      <c r="F11" s="23"/>
      <c r="G11" s="24" t="n">
        <f aca="false">G6*B10</f>
        <v>1305138.15789474</v>
      </c>
      <c r="H11" s="5"/>
      <c r="I11" s="5"/>
    </row>
    <row r="12" customFormat="false" ht="15" hidden="false" customHeight="false" outlineLevel="0" collapsed="false">
      <c r="A12" s="5"/>
      <c r="B12" s="5"/>
      <c r="C12" s="5"/>
      <c r="D12" s="5"/>
      <c r="E12" s="5"/>
      <c r="F12" s="5"/>
      <c r="G12" s="5"/>
      <c r="H12" s="5"/>
      <c r="I12" s="5"/>
    </row>
    <row r="13" customFormat="false" ht="36" hidden="false" customHeight="true" outlineLevel="0" collapsed="false">
      <c r="A13" s="31" t="s">
        <v>53</v>
      </c>
      <c r="B13" s="31" t="s">
        <v>54</v>
      </c>
      <c r="C13" s="31" t="s">
        <v>55</v>
      </c>
      <c r="D13" s="31" t="s">
        <v>56</v>
      </c>
      <c r="E13" s="31" t="s">
        <v>57</v>
      </c>
      <c r="F13" s="31" t="s">
        <v>58</v>
      </c>
      <c r="G13" s="31" t="s">
        <v>59</v>
      </c>
      <c r="H13" s="31" t="s">
        <v>60</v>
      </c>
      <c r="I13" s="31" t="s">
        <v>61</v>
      </c>
    </row>
    <row r="14" customFormat="false" ht="30" hidden="false" customHeight="true" outlineLevel="0" collapsed="false">
      <c r="A14" s="32" t="s">
        <v>62</v>
      </c>
      <c r="B14" s="21" t="s">
        <v>63</v>
      </c>
      <c r="C14" s="25" t="n">
        <v>280000</v>
      </c>
      <c r="D14" s="33" t="n">
        <v>1000</v>
      </c>
      <c r="E14" s="34" t="s">
        <v>64</v>
      </c>
      <c r="F14" s="33" t="n">
        <v>8</v>
      </c>
      <c r="G14" s="35" t="n">
        <f aca="false">IF(OR($C14="",N($D14)=0),"",$C14/$D14)</f>
        <v>280</v>
      </c>
      <c r="H14" s="36" t="n">
        <f aca="false">IF(OR($G14="",$F14=""),"",$G14*$F14)</f>
        <v>2240</v>
      </c>
      <c r="I14" s="37" t="s">
        <v>65</v>
      </c>
    </row>
    <row r="15" customFormat="false" ht="30" hidden="false" customHeight="true" outlineLevel="0" collapsed="false">
      <c r="A15" s="32" t="s">
        <v>66</v>
      </c>
      <c r="B15" s="21" t="s">
        <v>67</v>
      </c>
      <c r="C15" s="25" t="n">
        <v>95000</v>
      </c>
      <c r="D15" s="33" t="n">
        <v>1000</v>
      </c>
      <c r="E15" s="34" t="s">
        <v>68</v>
      </c>
      <c r="F15" s="33" t="n">
        <v>25</v>
      </c>
      <c r="G15" s="35" t="n">
        <f aca="false">IF(OR($C15="",N($D15)=0),"",$C15/$D15)</f>
        <v>95</v>
      </c>
      <c r="H15" s="36" t="n">
        <f aca="false">IF(OR($G15="",$F15=""),"",$G15*$F15)</f>
        <v>2375</v>
      </c>
      <c r="I15" s="37" t="s">
        <v>69</v>
      </c>
    </row>
    <row r="16" customFormat="false" ht="30" hidden="false" customHeight="true" outlineLevel="0" collapsed="false">
      <c r="A16" s="32" t="s">
        <v>70</v>
      </c>
      <c r="B16" s="21"/>
      <c r="C16" s="25"/>
      <c r="D16" s="33"/>
      <c r="E16" s="34" t="s">
        <v>68</v>
      </c>
      <c r="F16" s="33"/>
      <c r="G16" s="35" t="str">
        <f aca="false">IF(OR($C16="",N($D16)=0),"",$C16/$D16)</f>
        <v/>
      </c>
      <c r="H16" s="36" t="str">
        <f aca="false">IF(OR($G16="",$F16=""),"",$G16*$F16)</f>
        <v/>
      </c>
      <c r="I16" s="37" t="s">
        <v>71</v>
      </c>
    </row>
    <row r="17" customFormat="false" ht="30" hidden="false" customHeight="true" outlineLevel="0" collapsed="false">
      <c r="A17" s="32" t="s">
        <v>72</v>
      </c>
      <c r="B17" s="21" t="s">
        <v>73</v>
      </c>
      <c r="C17" s="25" t="n">
        <v>24000</v>
      </c>
      <c r="D17" s="33" t="n">
        <v>1000</v>
      </c>
      <c r="E17" s="34" t="s">
        <v>68</v>
      </c>
      <c r="F17" s="33" t="n">
        <v>15</v>
      </c>
      <c r="G17" s="35" t="n">
        <f aca="false">IF(OR($C17="",N($D17)=0),"",$C17/$D17)</f>
        <v>24</v>
      </c>
      <c r="H17" s="36" t="n">
        <f aca="false">IF(OR($G17="",$F17=""),"",$G17*$F17)</f>
        <v>360</v>
      </c>
      <c r="I17" s="37" t="s">
        <v>74</v>
      </c>
    </row>
    <row r="18" customFormat="false" ht="30" hidden="false" customHeight="true" outlineLevel="0" collapsed="false">
      <c r="A18" s="32" t="s">
        <v>75</v>
      </c>
      <c r="B18" s="21" t="s">
        <v>76</v>
      </c>
      <c r="C18" s="25" t="n">
        <v>70000</v>
      </c>
      <c r="D18" s="33" t="n">
        <v>1000</v>
      </c>
      <c r="E18" s="34" t="s">
        <v>64</v>
      </c>
      <c r="F18" s="33" t="n">
        <v>50</v>
      </c>
      <c r="G18" s="35" t="n">
        <f aca="false">IF(OR($C18="",N($D18)=0),"",$C18/$D18)</f>
        <v>70</v>
      </c>
      <c r="H18" s="36" t="n">
        <f aca="false">IF(OR($G18="",$F18=""),"",$G18*$F18)</f>
        <v>3500</v>
      </c>
      <c r="I18" s="37" t="s">
        <v>77</v>
      </c>
    </row>
    <row r="19" customFormat="false" ht="30" hidden="false" customHeight="true" outlineLevel="0" collapsed="false">
      <c r="A19" s="32" t="s">
        <v>78</v>
      </c>
      <c r="B19" s="21"/>
      <c r="C19" s="25"/>
      <c r="D19" s="33"/>
      <c r="E19" s="34" t="s">
        <v>64</v>
      </c>
      <c r="F19" s="33"/>
      <c r="G19" s="35" t="str">
        <f aca="false">IF(OR($C19="",N($D19)=0),"",$C19/$D19)</f>
        <v/>
      </c>
      <c r="H19" s="36" t="str">
        <f aca="false">IF(OR($G19="",$F19=""),"",$G19*$F19)</f>
        <v/>
      </c>
      <c r="I19" s="37" t="s">
        <v>79</v>
      </c>
    </row>
    <row r="20" customFormat="false" ht="19.5" hidden="false" customHeight="true" outlineLevel="0" collapsed="false">
      <c r="A20" s="32" t="s">
        <v>80</v>
      </c>
      <c r="B20" s="21" t="s">
        <v>81</v>
      </c>
      <c r="C20" s="25" t="n">
        <v>32000</v>
      </c>
      <c r="D20" s="33" t="n">
        <v>380</v>
      </c>
      <c r="E20" s="34" t="s">
        <v>64</v>
      </c>
      <c r="F20" s="33" t="n">
        <v>30</v>
      </c>
      <c r="G20" s="35" t="n">
        <f aca="false">IF(OR($C20="",N($D20)=0),"",$C20/$D20)</f>
        <v>84.2105263157895</v>
      </c>
      <c r="H20" s="36" t="n">
        <f aca="false">IF(OR($G20="",$F20=""),"",$G20*$F20)</f>
        <v>2526.31578947368</v>
      </c>
      <c r="I20" s="37" t="s">
        <v>82</v>
      </c>
    </row>
    <row r="21" customFormat="false" ht="19.5" hidden="false" customHeight="true" outlineLevel="0" collapsed="false">
      <c r="A21" s="32" t="s">
        <v>80</v>
      </c>
      <c r="B21" s="21"/>
      <c r="C21" s="25"/>
      <c r="D21" s="33"/>
      <c r="E21" s="34" t="s">
        <v>64</v>
      </c>
      <c r="F21" s="33"/>
      <c r="G21" s="35" t="str">
        <f aca="false">IF(OR($C21="",N($D21)=0),"",$C21/$D21)</f>
        <v/>
      </c>
      <c r="H21" s="36" t="str">
        <f aca="false">IF(OR($G21="",$F21=""),"",$G21*$F21)</f>
        <v/>
      </c>
      <c r="I21" s="37"/>
    </row>
    <row r="22" customFormat="false" ht="19.5" hidden="false" customHeight="true" outlineLevel="0" collapsed="false">
      <c r="A22" s="32" t="s">
        <v>80</v>
      </c>
      <c r="B22" s="21"/>
      <c r="C22" s="25"/>
      <c r="D22" s="33"/>
      <c r="E22" s="34" t="s">
        <v>64</v>
      </c>
      <c r="F22" s="33"/>
      <c r="G22" s="35" t="str">
        <f aca="false">IF(OR($C22="",N($D22)=0),"",$C22/$D22)</f>
        <v/>
      </c>
      <c r="H22" s="36" t="str">
        <f aca="false">IF(OR($G22="",$F22=""),"",$G22*$F22)</f>
        <v/>
      </c>
      <c r="I22" s="37"/>
    </row>
    <row r="23" customFormat="false" ht="19.5" hidden="false" customHeight="true" outlineLevel="0" collapsed="false">
      <c r="A23" s="32" t="s">
        <v>80</v>
      </c>
      <c r="B23" s="21"/>
      <c r="C23" s="25"/>
      <c r="D23" s="33"/>
      <c r="E23" s="34" t="s">
        <v>64</v>
      </c>
      <c r="F23" s="33"/>
      <c r="G23" s="35" t="str">
        <f aca="false">IF(OR($C23="",N($D23)=0),"",$C23/$D23)</f>
        <v/>
      </c>
      <c r="H23" s="36" t="str">
        <f aca="false">IF(OR($G23="",$F23=""),"",$G23*$F23)</f>
        <v/>
      </c>
      <c r="I23" s="37"/>
    </row>
    <row r="24" customFormat="false" ht="19.5" hidden="false" customHeight="true" outlineLevel="0" collapsed="false">
      <c r="A24" s="32" t="s">
        <v>80</v>
      </c>
      <c r="B24" s="21"/>
      <c r="C24" s="25"/>
      <c r="D24" s="33"/>
      <c r="E24" s="34" t="s">
        <v>64</v>
      </c>
      <c r="F24" s="33"/>
      <c r="G24" s="35" t="str">
        <f aca="false">IF(OR($C24="",N($D24)=0),"",$C24/$D24)</f>
        <v/>
      </c>
      <c r="H24" s="36" t="str">
        <f aca="false">IF(OR($G24="",$F24=""),"",$G24*$F24)</f>
        <v/>
      </c>
      <c r="I24" s="37"/>
    </row>
    <row r="25" customFormat="false" ht="19.5" hidden="false" customHeight="true" outlineLevel="0" collapsed="false">
      <c r="A25" s="32" t="s">
        <v>80</v>
      </c>
      <c r="B25" s="21"/>
      <c r="C25" s="25"/>
      <c r="D25" s="33"/>
      <c r="E25" s="34" t="s">
        <v>64</v>
      </c>
      <c r="F25" s="33"/>
      <c r="G25" s="35" t="str">
        <f aca="false">IF(OR($C25="",N($D25)=0),"",$C25/$D25)</f>
        <v/>
      </c>
      <c r="H25" s="36" t="str">
        <f aca="false">IF(OR($G25="",$F25=""),"",$G25*$F25)</f>
        <v/>
      </c>
      <c r="I25" s="37"/>
    </row>
    <row r="26" customFormat="false" ht="15" hidden="false" customHeight="false" outlineLevel="0" collapsed="false">
      <c r="A26" s="13" t="s">
        <v>83</v>
      </c>
      <c r="B26" s="5"/>
      <c r="C26" s="5"/>
      <c r="D26" s="5"/>
      <c r="E26" s="5"/>
      <c r="F26" s="5"/>
      <c r="G26" s="5"/>
      <c r="H26" s="38" t="n">
        <f aca="false">SUM(H14:H25)</f>
        <v>11001.3157894737</v>
      </c>
      <c r="I26" s="5"/>
    </row>
    <row r="27" customFormat="false" ht="15" hidden="false" customHeight="false" outlineLevel="0" collapsed="false">
      <c r="A27" s="5"/>
      <c r="B27" s="5"/>
      <c r="C27" s="5"/>
      <c r="D27" s="5"/>
      <c r="E27" s="5"/>
      <c r="F27" s="5"/>
      <c r="G27" s="5"/>
      <c r="H27" s="5"/>
      <c r="I27" s="5"/>
    </row>
    <row r="28" customFormat="false" ht="15" hidden="false" customHeight="false" outlineLevel="0" collapsed="false">
      <c r="A28" s="39" t="s">
        <v>84</v>
      </c>
      <c r="B28" s="5"/>
      <c r="C28" s="5"/>
      <c r="D28" s="5"/>
      <c r="E28" s="5"/>
      <c r="F28" s="5"/>
      <c r="G28" s="5"/>
      <c r="H28" s="5"/>
      <c r="I28" s="5"/>
    </row>
  </sheetData>
  <mergeCells count="1">
    <mergeCell ref="G10:H10"/>
  </mergeCells>
  <conditionalFormatting sqref="G10">
    <cfRule type="expression" priority="2" aboveAverage="0" equalAverage="0" bottom="0" percent="0" rank="0" text="" dxfId="0">
      <formula>LEFT($G$10,3)="Đạt"</formula>
    </cfRule>
    <cfRule type="expression" priority="3" aboveAverage="0" equalAverage="0" bottom="0" percent="0" rank="0" text="" dxfId="1">
      <formula>LEFT($G$10,3)="Sát"</formula>
    </cfRule>
    <cfRule type="expression" priority="4" aboveAverage="0" equalAverage="0" bottom="0" percent="0" rank="0" text="" dxfId="2">
      <formula>LEFT($G$10,4)="Cost"</formula>
    </cfRule>
  </conditionalFormatting>
  <dataValidations count="1">
    <dataValidation allowBlank="true" errorStyle="stop" operator="between" showDropDown="false" showErrorMessage="false" showInputMessage="false" sqref="E14:E25" type="list">
      <formula1>"g,ml,cái"</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244B"/>
    <pageSetUpPr fitToPage="true"/>
  </sheetPr>
  <dimension ref="A1:J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7" topLeftCell="B8" activePane="bottomRight" state="frozen"/>
      <selection pane="topLeft" activeCell="A1" activeCellId="0" sqref="A1"/>
      <selection pane="topRight" activeCell="B1" activeCellId="0" sqref="B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5" min="2" style="0" width="17"/>
    <col collapsed="false" customWidth="true" hidden="false" outlineLevel="0" max="6" min="6" style="0" width="10"/>
    <col collapsed="false" customWidth="true" hidden="false" outlineLevel="0" max="7" min="7" style="0" width="16"/>
    <col collapsed="false" customWidth="true" hidden="false" outlineLevel="0" max="8" min="8" style="0" width="17"/>
    <col collapsed="false" customWidth="true" hidden="false" outlineLevel="0" max="9" min="9" style="0" width="30"/>
    <col collapsed="false" customWidth="true" hidden="false" outlineLevel="0" max="10" min="10" style="0" width="18"/>
  </cols>
  <sheetData>
    <row r="1" customFormat="false" ht="36" hidden="false" customHeight="true" outlineLevel="0" collapsed="false">
      <c r="A1" s="18" t="s">
        <v>85</v>
      </c>
      <c r="B1" s="1"/>
      <c r="C1" s="1"/>
      <c r="D1" s="1"/>
      <c r="E1" s="1"/>
      <c r="F1" s="1"/>
      <c r="G1" s="1"/>
      <c r="H1" s="1"/>
      <c r="I1" s="1"/>
      <c r="J1" s="1"/>
    </row>
    <row r="2" customFormat="false" ht="21.75" hidden="false" customHeight="true" outlineLevel="0" collapsed="false">
      <c r="A2" s="40" t="s">
        <v>86</v>
      </c>
      <c r="B2" s="41"/>
      <c r="C2" s="41"/>
      <c r="D2" s="41"/>
      <c r="E2" s="41"/>
      <c r="F2" s="41"/>
      <c r="G2" s="41"/>
      <c r="H2" s="41"/>
      <c r="I2" s="41"/>
      <c r="J2" s="41"/>
    </row>
    <row r="3" customFormat="false" ht="21" hidden="false" customHeight="true" outlineLevel="0" collapsed="false">
      <c r="A3" s="20" t="s">
        <v>45</v>
      </c>
      <c r="B3" s="27" t="n">
        <v>0.05</v>
      </c>
      <c r="C3" s="5"/>
      <c r="D3" s="22" t="s">
        <v>87</v>
      </c>
      <c r="E3" s="42" t="n">
        <f aca="false">COUNTIF(D8:D32,"&gt;0")</f>
        <v>3</v>
      </c>
      <c r="F3" s="5"/>
      <c r="G3" s="5"/>
      <c r="H3" s="5"/>
      <c r="I3" s="5"/>
      <c r="J3" s="5"/>
    </row>
    <row r="4" customFormat="false" ht="21" hidden="false" customHeight="true" outlineLevel="0" collapsed="false">
      <c r="A4" s="20" t="s">
        <v>88</v>
      </c>
      <c r="B4" s="27" t="n">
        <v>0.3</v>
      </c>
      <c r="C4" s="5"/>
      <c r="D4" s="22" t="s">
        <v>89</v>
      </c>
      <c r="E4" s="43" t="n">
        <f aca="false">IFERROR(AVERAGE(F8:F32),"")</f>
        <v>0.329708513090645</v>
      </c>
      <c r="F4" s="5"/>
      <c r="G4" s="5"/>
      <c r="H4" s="5"/>
      <c r="I4" s="5"/>
      <c r="J4" s="5"/>
    </row>
    <row r="5" customFormat="false" ht="21" hidden="false" customHeight="true" outlineLevel="0" collapsed="false">
      <c r="A5" s="20" t="s">
        <v>50</v>
      </c>
      <c r="B5" s="25" t="n">
        <v>100</v>
      </c>
      <c r="C5" s="5"/>
      <c r="D5" s="22" t="s">
        <v>90</v>
      </c>
      <c r="E5" s="44" t="str">
        <f aca="false">IFERROR(INDEX(A8:A32,MATCH(MAX(F8:F32),F8:F32,0)),"")</f>
        <v>Trà đào cam sả</v>
      </c>
      <c r="F5" s="5"/>
      <c r="G5" s="5"/>
      <c r="H5" s="5"/>
      <c r="I5" s="5"/>
      <c r="J5" s="5"/>
    </row>
    <row r="6" customFormat="false" ht="15" hidden="false" customHeight="false" outlineLevel="0" collapsed="false">
      <c r="A6" s="5"/>
      <c r="B6" s="5"/>
      <c r="C6" s="5"/>
      <c r="D6" s="5"/>
      <c r="E6" s="5"/>
      <c r="F6" s="5"/>
      <c r="G6" s="5"/>
      <c r="H6" s="5"/>
      <c r="I6" s="5"/>
      <c r="J6" s="5"/>
    </row>
    <row r="7" customFormat="false" ht="33.75" hidden="false" customHeight="true" outlineLevel="0" collapsed="false">
      <c r="A7" s="31" t="s">
        <v>40</v>
      </c>
      <c r="B7" s="31" t="s">
        <v>91</v>
      </c>
      <c r="C7" s="31" t="s">
        <v>92</v>
      </c>
      <c r="D7" s="31" t="s">
        <v>93</v>
      </c>
      <c r="E7" s="31" t="s">
        <v>94</v>
      </c>
      <c r="F7" s="31" t="s">
        <v>25</v>
      </c>
      <c r="G7" s="31" t="s">
        <v>95</v>
      </c>
      <c r="H7" s="31" t="s">
        <v>96</v>
      </c>
      <c r="I7" s="31" t="s">
        <v>51</v>
      </c>
      <c r="J7" s="31" t="s">
        <v>97</v>
      </c>
    </row>
    <row r="8" customFormat="false" ht="18.75" hidden="false" customHeight="true" outlineLevel="0" collapsed="false">
      <c r="A8" s="21" t="s">
        <v>41</v>
      </c>
      <c r="B8" s="36" t="n">
        <f aca="false">IF($A8="","",SUMIF('Công thức'!$A$5:$A$204,$A8,'Công thức'!$F$5:$F$204))</f>
        <v>9670</v>
      </c>
      <c r="C8" s="45" t="n">
        <v>1500</v>
      </c>
      <c r="D8" s="36" t="n">
        <f aca="false">IF($A8="","",B8*(1+$B$3)+C8)</f>
        <v>11653.5</v>
      </c>
      <c r="E8" s="45" t="n">
        <v>38000</v>
      </c>
      <c r="F8" s="46" t="n">
        <f aca="false">IF(OR($A8="",N(E8)=0),"",D8/E8)</f>
        <v>0.306671052631579</v>
      </c>
      <c r="G8" s="47" t="n">
        <f aca="false">IF(OR($A8="",N(E8)=0),"",E8-D8)</f>
        <v>26346.5</v>
      </c>
      <c r="H8" s="36" t="n">
        <f aca="false">IF(OR($A8="",N(D8)=0),"",CEILING(D8/$B$4,1000))</f>
        <v>39000</v>
      </c>
      <c r="I8" s="48" t="str">
        <f aca="false">IF(OR($A8="",N(E8)=0),"",IF(F8&lt;=$B$4,"Đạt mục tiêu",IF(F8&lt;=$B$4+0.05,"Sát ngưỡng, cần theo dõi","Cost cao: nên tăng giá hoặc giảm định lượng")))</f>
        <v>Sát ngưỡng, cần theo dõi</v>
      </c>
      <c r="J8" s="36" t="n">
        <f aca="false">IF($A8="","",D8*$B$5)</f>
        <v>1165350</v>
      </c>
    </row>
    <row r="9" customFormat="false" ht="18.75" hidden="false" customHeight="true" outlineLevel="0" collapsed="false">
      <c r="A9" s="21" t="s">
        <v>98</v>
      </c>
      <c r="B9" s="36" t="n">
        <f aca="false">IF($A9="","",SUMIF('Công thức'!$A$5:$A$204,$A9,'Công thức'!$F$5:$F$204))</f>
        <v>11516.5853658537</v>
      </c>
      <c r="C9" s="45" t="n">
        <v>1500</v>
      </c>
      <c r="D9" s="36" t="n">
        <f aca="false">IF($A9="","",B9*(1+$B$3)+C9)</f>
        <v>13592.4146341463</v>
      </c>
      <c r="E9" s="45" t="n">
        <v>39000</v>
      </c>
      <c r="F9" s="46" t="n">
        <f aca="false">IF(OR($A9="",N(E9)=0),"",D9/E9)</f>
        <v>0.348523452157599</v>
      </c>
      <c r="G9" s="47" t="n">
        <f aca="false">IF(OR($A9="",N(E9)=0),"",E9-D9)</f>
        <v>25407.5853658537</v>
      </c>
      <c r="H9" s="36" t="n">
        <f aca="false">IF(OR($A9="",N(D9)=0),"",CEILING(D9/$B$4,1000))</f>
        <v>46000</v>
      </c>
      <c r="I9" s="48" t="str">
        <f aca="false">IF(OR($A9="",N(E9)=0),"",IF(F9&lt;=$B$4,"Đạt mục tiêu",IF(F9&lt;=$B$4+0.05,"Sát ngưỡng, cần theo dõi","Cost cao: nên tăng giá hoặc giảm định lượng")))</f>
        <v>Sát ngưỡng, cần theo dõi</v>
      </c>
      <c r="J9" s="36" t="n">
        <f aca="false">IF($A9="","",D9*$B$5)</f>
        <v>1359241.46341463</v>
      </c>
    </row>
    <row r="10" customFormat="false" ht="18.75" hidden="false" customHeight="true" outlineLevel="0" collapsed="false">
      <c r="A10" s="21" t="s">
        <v>99</v>
      </c>
      <c r="B10" s="36" t="n">
        <f aca="false">IF($A10="","",SUMIF('Công thức'!$A$5:$A$204,$A10,'Công thức'!$F$5:$F$204))</f>
        <v>8080</v>
      </c>
      <c r="C10" s="45" t="n">
        <v>1200</v>
      </c>
      <c r="D10" s="36" t="n">
        <f aca="false">IF($A10="","",B10*(1+$B$3)+C10)</f>
        <v>9684</v>
      </c>
      <c r="E10" s="45" t="n">
        <v>29000</v>
      </c>
      <c r="F10" s="46" t="n">
        <f aca="false">IF(OR($A10="",N(E10)=0),"",D10/E10)</f>
        <v>0.333931034482759</v>
      </c>
      <c r="G10" s="47" t="n">
        <f aca="false">IF(OR($A10="",N(E10)=0),"",E10-D10)</f>
        <v>19316</v>
      </c>
      <c r="H10" s="36" t="n">
        <f aca="false">IF(OR($A10="",N(D10)=0),"",CEILING(D10/$B$4,1000))</f>
        <v>33000</v>
      </c>
      <c r="I10" s="48" t="str">
        <f aca="false">IF(OR($A10="",N(E10)=0),"",IF(F10&lt;=$B$4,"Đạt mục tiêu",IF(F10&lt;=$B$4+0.05,"Sát ngưỡng, cần theo dõi","Cost cao: nên tăng giá hoặc giảm định lượng")))</f>
        <v>Sát ngưỡng, cần theo dõi</v>
      </c>
      <c r="J10" s="36" t="n">
        <f aca="false">IF($A10="","",D10*$B$5)</f>
        <v>968400</v>
      </c>
    </row>
    <row r="11" customFormat="false" ht="18.75" hidden="false" customHeight="true" outlineLevel="0" collapsed="false">
      <c r="A11" s="21"/>
      <c r="B11" s="36" t="str">
        <f aca="false">IF($A11="","",SUMIF('Công thức'!$A$5:$A$204,$A11,'Công thức'!$F$5:$F$204))</f>
        <v/>
      </c>
      <c r="C11" s="45"/>
      <c r="D11" s="36" t="str">
        <f aca="false">IF($A11="","",B11*(1+$B$3)+C11)</f>
        <v/>
      </c>
      <c r="E11" s="45"/>
      <c r="F11" s="46" t="str">
        <f aca="false">IF(OR($A11="",N(E11)=0),"",D11/E11)</f>
        <v/>
      </c>
      <c r="G11" s="47" t="str">
        <f aca="false">IF(OR($A11="",N(E11)=0),"",E11-D11)</f>
        <v/>
      </c>
      <c r="H11" s="36" t="str">
        <f aca="false">IF(OR($A11="",N(D11)=0),"",CEILING(D11/$B$4,1000))</f>
        <v/>
      </c>
      <c r="I11" s="48" t="str">
        <f aca="false">IF(OR($A11="",N(E11)=0),"",IF(F11&lt;=$B$4,"Đạt mục tiêu",IF(F11&lt;=$B$4+0.05,"Sát ngưỡng, cần theo dõi","Cost cao: nên tăng giá hoặc giảm định lượng")))</f>
        <v/>
      </c>
      <c r="J11" s="36" t="str">
        <f aca="false">IF($A11="","",D11*$B$5)</f>
        <v/>
      </c>
    </row>
    <row r="12" customFormat="false" ht="18.75" hidden="false" customHeight="true" outlineLevel="0" collapsed="false">
      <c r="A12" s="21"/>
      <c r="B12" s="36" t="str">
        <f aca="false">IF($A12="","",SUMIF('Công thức'!$A$5:$A$204,$A12,'Công thức'!$F$5:$F$204))</f>
        <v/>
      </c>
      <c r="C12" s="45"/>
      <c r="D12" s="36" t="str">
        <f aca="false">IF($A12="","",B12*(1+$B$3)+C12)</f>
        <v/>
      </c>
      <c r="E12" s="45"/>
      <c r="F12" s="46" t="str">
        <f aca="false">IF(OR($A12="",N(E12)=0),"",D12/E12)</f>
        <v/>
      </c>
      <c r="G12" s="47" t="str">
        <f aca="false">IF(OR($A12="",N(E12)=0),"",E12-D12)</f>
        <v/>
      </c>
      <c r="H12" s="36" t="str">
        <f aca="false">IF(OR($A12="",N(D12)=0),"",CEILING(D12/$B$4,1000))</f>
        <v/>
      </c>
      <c r="I12" s="48" t="str">
        <f aca="false">IF(OR($A12="",N(E12)=0),"",IF(F12&lt;=$B$4,"Đạt mục tiêu",IF(F12&lt;=$B$4+0.05,"Sát ngưỡng, cần theo dõi","Cost cao: nên tăng giá hoặc giảm định lượng")))</f>
        <v/>
      </c>
      <c r="J12" s="36" t="str">
        <f aca="false">IF($A12="","",D12*$B$5)</f>
        <v/>
      </c>
    </row>
    <row r="13" customFormat="false" ht="18.75" hidden="false" customHeight="true" outlineLevel="0" collapsed="false">
      <c r="A13" s="21"/>
      <c r="B13" s="36" t="str">
        <f aca="false">IF($A13="","",SUMIF('Công thức'!$A$5:$A$204,$A13,'Công thức'!$F$5:$F$204))</f>
        <v/>
      </c>
      <c r="C13" s="45"/>
      <c r="D13" s="36" t="str">
        <f aca="false">IF($A13="","",B13*(1+$B$3)+C13)</f>
        <v/>
      </c>
      <c r="E13" s="45"/>
      <c r="F13" s="46" t="str">
        <f aca="false">IF(OR($A13="",N(E13)=0),"",D13/E13)</f>
        <v/>
      </c>
      <c r="G13" s="47" t="str">
        <f aca="false">IF(OR($A13="",N(E13)=0),"",E13-D13)</f>
        <v/>
      </c>
      <c r="H13" s="36" t="str">
        <f aca="false">IF(OR($A13="",N(D13)=0),"",CEILING(D13/$B$4,1000))</f>
        <v/>
      </c>
      <c r="I13" s="48" t="str">
        <f aca="false">IF(OR($A13="",N(E13)=0),"",IF(F13&lt;=$B$4,"Đạt mục tiêu",IF(F13&lt;=$B$4+0.05,"Sát ngưỡng, cần theo dõi","Cost cao: nên tăng giá hoặc giảm định lượng")))</f>
        <v/>
      </c>
      <c r="J13" s="36" t="str">
        <f aca="false">IF($A13="","",D13*$B$5)</f>
        <v/>
      </c>
    </row>
    <row r="14" customFormat="false" ht="18.75" hidden="false" customHeight="true" outlineLevel="0" collapsed="false">
      <c r="A14" s="21"/>
      <c r="B14" s="36" t="str">
        <f aca="false">IF($A14="","",SUMIF('Công thức'!$A$5:$A$204,$A14,'Công thức'!$F$5:$F$204))</f>
        <v/>
      </c>
      <c r="C14" s="45"/>
      <c r="D14" s="36" t="str">
        <f aca="false">IF($A14="","",B14*(1+$B$3)+C14)</f>
        <v/>
      </c>
      <c r="E14" s="45"/>
      <c r="F14" s="46" t="str">
        <f aca="false">IF(OR($A14="",N(E14)=0),"",D14/E14)</f>
        <v/>
      </c>
      <c r="G14" s="47" t="str">
        <f aca="false">IF(OR($A14="",N(E14)=0),"",E14-D14)</f>
        <v/>
      </c>
      <c r="H14" s="36" t="str">
        <f aca="false">IF(OR($A14="",N(D14)=0),"",CEILING(D14/$B$4,1000))</f>
        <v/>
      </c>
      <c r="I14" s="48" t="str">
        <f aca="false">IF(OR($A14="",N(E14)=0),"",IF(F14&lt;=$B$4,"Đạt mục tiêu",IF(F14&lt;=$B$4+0.05,"Sát ngưỡng, cần theo dõi","Cost cao: nên tăng giá hoặc giảm định lượng")))</f>
        <v/>
      </c>
      <c r="J14" s="36" t="str">
        <f aca="false">IF($A14="","",D14*$B$5)</f>
        <v/>
      </c>
    </row>
    <row r="15" customFormat="false" ht="18.75" hidden="false" customHeight="true" outlineLevel="0" collapsed="false">
      <c r="A15" s="21"/>
      <c r="B15" s="36" t="str">
        <f aca="false">IF($A15="","",SUMIF('Công thức'!$A$5:$A$204,$A15,'Công thức'!$F$5:$F$204))</f>
        <v/>
      </c>
      <c r="C15" s="45"/>
      <c r="D15" s="36" t="str">
        <f aca="false">IF($A15="","",B15*(1+$B$3)+C15)</f>
        <v/>
      </c>
      <c r="E15" s="45"/>
      <c r="F15" s="46" t="str">
        <f aca="false">IF(OR($A15="",N(E15)=0),"",D15/E15)</f>
        <v/>
      </c>
      <c r="G15" s="47" t="str">
        <f aca="false">IF(OR($A15="",N(E15)=0),"",E15-D15)</f>
        <v/>
      </c>
      <c r="H15" s="36" t="str">
        <f aca="false">IF(OR($A15="",N(D15)=0),"",CEILING(D15/$B$4,1000))</f>
        <v/>
      </c>
      <c r="I15" s="48" t="str">
        <f aca="false">IF(OR($A15="",N(E15)=0),"",IF(F15&lt;=$B$4,"Đạt mục tiêu",IF(F15&lt;=$B$4+0.05,"Sát ngưỡng, cần theo dõi","Cost cao: nên tăng giá hoặc giảm định lượng")))</f>
        <v/>
      </c>
      <c r="J15" s="36" t="str">
        <f aca="false">IF($A15="","",D15*$B$5)</f>
        <v/>
      </c>
    </row>
    <row r="16" customFormat="false" ht="18.75" hidden="false" customHeight="true" outlineLevel="0" collapsed="false">
      <c r="A16" s="21"/>
      <c r="B16" s="36" t="str">
        <f aca="false">IF($A16="","",SUMIF('Công thức'!$A$5:$A$204,$A16,'Công thức'!$F$5:$F$204))</f>
        <v/>
      </c>
      <c r="C16" s="45"/>
      <c r="D16" s="36" t="str">
        <f aca="false">IF($A16="","",B16*(1+$B$3)+C16)</f>
        <v/>
      </c>
      <c r="E16" s="45"/>
      <c r="F16" s="46" t="str">
        <f aca="false">IF(OR($A16="",N(E16)=0),"",D16/E16)</f>
        <v/>
      </c>
      <c r="G16" s="47" t="str">
        <f aca="false">IF(OR($A16="",N(E16)=0),"",E16-D16)</f>
        <v/>
      </c>
      <c r="H16" s="36" t="str">
        <f aca="false">IF(OR($A16="",N(D16)=0),"",CEILING(D16/$B$4,1000))</f>
        <v/>
      </c>
      <c r="I16" s="48" t="str">
        <f aca="false">IF(OR($A16="",N(E16)=0),"",IF(F16&lt;=$B$4,"Đạt mục tiêu",IF(F16&lt;=$B$4+0.05,"Sát ngưỡng, cần theo dõi","Cost cao: nên tăng giá hoặc giảm định lượng")))</f>
        <v/>
      </c>
      <c r="J16" s="36" t="str">
        <f aca="false">IF($A16="","",D16*$B$5)</f>
        <v/>
      </c>
    </row>
    <row r="17" customFormat="false" ht="18.75" hidden="false" customHeight="true" outlineLevel="0" collapsed="false">
      <c r="A17" s="21"/>
      <c r="B17" s="36" t="str">
        <f aca="false">IF($A17="","",SUMIF('Công thức'!$A$5:$A$204,$A17,'Công thức'!$F$5:$F$204))</f>
        <v/>
      </c>
      <c r="C17" s="45"/>
      <c r="D17" s="36" t="str">
        <f aca="false">IF($A17="","",B17*(1+$B$3)+C17)</f>
        <v/>
      </c>
      <c r="E17" s="45"/>
      <c r="F17" s="46" t="str">
        <f aca="false">IF(OR($A17="",N(E17)=0),"",D17/E17)</f>
        <v/>
      </c>
      <c r="G17" s="47" t="str">
        <f aca="false">IF(OR($A17="",N(E17)=0),"",E17-D17)</f>
        <v/>
      </c>
      <c r="H17" s="36" t="str">
        <f aca="false">IF(OR($A17="",N(D17)=0),"",CEILING(D17/$B$4,1000))</f>
        <v/>
      </c>
      <c r="I17" s="48" t="str">
        <f aca="false">IF(OR($A17="",N(E17)=0),"",IF(F17&lt;=$B$4,"Đạt mục tiêu",IF(F17&lt;=$B$4+0.05,"Sát ngưỡng, cần theo dõi","Cost cao: nên tăng giá hoặc giảm định lượng")))</f>
        <v/>
      </c>
      <c r="J17" s="36" t="str">
        <f aca="false">IF($A17="","",D17*$B$5)</f>
        <v/>
      </c>
    </row>
    <row r="18" customFormat="false" ht="18.75" hidden="false" customHeight="true" outlineLevel="0" collapsed="false">
      <c r="A18" s="21"/>
      <c r="B18" s="36" t="str">
        <f aca="false">IF($A18="","",SUMIF('Công thức'!$A$5:$A$204,$A18,'Công thức'!$F$5:$F$204))</f>
        <v/>
      </c>
      <c r="C18" s="45"/>
      <c r="D18" s="36" t="str">
        <f aca="false">IF($A18="","",B18*(1+$B$3)+C18)</f>
        <v/>
      </c>
      <c r="E18" s="45"/>
      <c r="F18" s="46" t="str">
        <f aca="false">IF(OR($A18="",N(E18)=0),"",D18/E18)</f>
        <v/>
      </c>
      <c r="G18" s="47" t="str">
        <f aca="false">IF(OR($A18="",N(E18)=0),"",E18-D18)</f>
        <v/>
      </c>
      <c r="H18" s="36" t="str">
        <f aca="false">IF(OR($A18="",N(D18)=0),"",CEILING(D18/$B$4,1000))</f>
        <v/>
      </c>
      <c r="I18" s="48" t="str">
        <f aca="false">IF(OR($A18="",N(E18)=0),"",IF(F18&lt;=$B$4,"Đạt mục tiêu",IF(F18&lt;=$B$4+0.05,"Sát ngưỡng, cần theo dõi","Cost cao: nên tăng giá hoặc giảm định lượng")))</f>
        <v/>
      </c>
      <c r="J18" s="36" t="str">
        <f aca="false">IF($A18="","",D18*$B$5)</f>
        <v/>
      </c>
    </row>
    <row r="19" customFormat="false" ht="18.75" hidden="false" customHeight="true" outlineLevel="0" collapsed="false">
      <c r="A19" s="21"/>
      <c r="B19" s="36" t="str">
        <f aca="false">IF($A19="","",SUMIF('Công thức'!$A$5:$A$204,$A19,'Công thức'!$F$5:$F$204))</f>
        <v/>
      </c>
      <c r="C19" s="45"/>
      <c r="D19" s="36" t="str">
        <f aca="false">IF($A19="","",B19*(1+$B$3)+C19)</f>
        <v/>
      </c>
      <c r="E19" s="45"/>
      <c r="F19" s="46" t="str">
        <f aca="false">IF(OR($A19="",N(E19)=0),"",D19/E19)</f>
        <v/>
      </c>
      <c r="G19" s="47" t="str">
        <f aca="false">IF(OR($A19="",N(E19)=0),"",E19-D19)</f>
        <v/>
      </c>
      <c r="H19" s="36" t="str">
        <f aca="false">IF(OR($A19="",N(D19)=0),"",CEILING(D19/$B$4,1000))</f>
        <v/>
      </c>
      <c r="I19" s="48" t="str">
        <f aca="false">IF(OR($A19="",N(E19)=0),"",IF(F19&lt;=$B$4,"Đạt mục tiêu",IF(F19&lt;=$B$4+0.05,"Sát ngưỡng, cần theo dõi","Cost cao: nên tăng giá hoặc giảm định lượng")))</f>
        <v/>
      </c>
      <c r="J19" s="36" t="str">
        <f aca="false">IF($A19="","",D19*$B$5)</f>
        <v/>
      </c>
    </row>
    <row r="20" customFormat="false" ht="18.75" hidden="false" customHeight="true" outlineLevel="0" collapsed="false">
      <c r="A20" s="21"/>
      <c r="B20" s="36" t="str">
        <f aca="false">IF($A20="","",SUMIF('Công thức'!$A$5:$A$204,$A20,'Công thức'!$F$5:$F$204))</f>
        <v/>
      </c>
      <c r="C20" s="45"/>
      <c r="D20" s="36" t="str">
        <f aca="false">IF($A20="","",B20*(1+$B$3)+C20)</f>
        <v/>
      </c>
      <c r="E20" s="45"/>
      <c r="F20" s="46" t="str">
        <f aca="false">IF(OR($A20="",N(E20)=0),"",D20/E20)</f>
        <v/>
      </c>
      <c r="G20" s="47" t="str">
        <f aca="false">IF(OR($A20="",N(E20)=0),"",E20-D20)</f>
        <v/>
      </c>
      <c r="H20" s="36" t="str">
        <f aca="false">IF(OR($A20="",N(D20)=0),"",CEILING(D20/$B$4,1000))</f>
        <v/>
      </c>
      <c r="I20" s="48" t="str">
        <f aca="false">IF(OR($A20="",N(E20)=0),"",IF(F20&lt;=$B$4,"Đạt mục tiêu",IF(F20&lt;=$B$4+0.05,"Sát ngưỡng, cần theo dõi","Cost cao: nên tăng giá hoặc giảm định lượng")))</f>
        <v/>
      </c>
      <c r="J20" s="36" t="str">
        <f aca="false">IF($A20="","",D20*$B$5)</f>
        <v/>
      </c>
    </row>
    <row r="21" customFormat="false" ht="18.75" hidden="false" customHeight="true" outlineLevel="0" collapsed="false">
      <c r="A21" s="21"/>
      <c r="B21" s="36" t="str">
        <f aca="false">IF($A21="","",SUMIF('Công thức'!$A$5:$A$204,$A21,'Công thức'!$F$5:$F$204))</f>
        <v/>
      </c>
      <c r="C21" s="45"/>
      <c r="D21" s="36" t="str">
        <f aca="false">IF($A21="","",B21*(1+$B$3)+C21)</f>
        <v/>
      </c>
      <c r="E21" s="45"/>
      <c r="F21" s="46" t="str">
        <f aca="false">IF(OR($A21="",N(E21)=0),"",D21/E21)</f>
        <v/>
      </c>
      <c r="G21" s="47" t="str">
        <f aca="false">IF(OR($A21="",N(E21)=0),"",E21-D21)</f>
        <v/>
      </c>
      <c r="H21" s="36" t="str">
        <f aca="false">IF(OR($A21="",N(D21)=0),"",CEILING(D21/$B$4,1000))</f>
        <v/>
      </c>
      <c r="I21" s="48" t="str">
        <f aca="false">IF(OR($A21="",N(E21)=0),"",IF(F21&lt;=$B$4,"Đạt mục tiêu",IF(F21&lt;=$B$4+0.05,"Sát ngưỡng, cần theo dõi","Cost cao: nên tăng giá hoặc giảm định lượng")))</f>
        <v/>
      </c>
      <c r="J21" s="36" t="str">
        <f aca="false">IF($A21="","",D21*$B$5)</f>
        <v/>
      </c>
    </row>
    <row r="22" customFormat="false" ht="18.75" hidden="false" customHeight="true" outlineLevel="0" collapsed="false">
      <c r="A22" s="21"/>
      <c r="B22" s="36" t="str">
        <f aca="false">IF($A22="","",SUMIF('Công thức'!$A$5:$A$204,$A22,'Công thức'!$F$5:$F$204))</f>
        <v/>
      </c>
      <c r="C22" s="45"/>
      <c r="D22" s="36" t="str">
        <f aca="false">IF($A22="","",B22*(1+$B$3)+C22)</f>
        <v/>
      </c>
      <c r="E22" s="45"/>
      <c r="F22" s="46" t="str">
        <f aca="false">IF(OR($A22="",N(E22)=0),"",D22/E22)</f>
        <v/>
      </c>
      <c r="G22" s="47" t="str">
        <f aca="false">IF(OR($A22="",N(E22)=0),"",E22-D22)</f>
        <v/>
      </c>
      <c r="H22" s="36" t="str">
        <f aca="false">IF(OR($A22="",N(D22)=0),"",CEILING(D22/$B$4,1000))</f>
        <v/>
      </c>
      <c r="I22" s="48" t="str">
        <f aca="false">IF(OR($A22="",N(E22)=0),"",IF(F22&lt;=$B$4,"Đạt mục tiêu",IF(F22&lt;=$B$4+0.05,"Sát ngưỡng, cần theo dõi","Cost cao: nên tăng giá hoặc giảm định lượng")))</f>
        <v/>
      </c>
      <c r="J22" s="36" t="str">
        <f aca="false">IF($A22="","",D22*$B$5)</f>
        <v/>
      </c>
    </row>
    <row r="23" customFormat="false" ht="18.75" hidden="false" customHeight="true" outlineLevel="0" collapsed="false">
      <c r="A23" s="21"/>
      <c r="B23" s="36" t="str">
        <f aca="false">IF($A23="","",SUMIF('Công thức'!$A$5:$A$204,$A23,'Công thức'!$F$5:$F$204))</f>
        <v/>
      </c>
      <c r="C23" s="45"/>
      <c r="D23" s="36" t="str">
        <f aca="false">IF($A23="","",B23*(1+$B$3)+C23)</f>
        <v/>
      </c>
      <c r="E23" s="45"/>
      <c r="F23" s="46" t="str">
        <f aca="false">IF(OR($A23="",N(E23)=0),"",D23/E23)</f>
        <v/>
      </c>
      <c r="G23" s="47" t="str">
        <f aca="false">IF(OR($A23="",N(E23)=0),"",E23-D23)</f>
        <v/>
      </c>
      <c r="H23" s="36" t="str">
        <f aca="false">IF(OR($A23="",N(D23)=0),"",CEILING(D23/$B$4,1000))</f>
        <v/>
      </c>
      <c r="I23" s="48" t="str">
        <f aca="false">IF(OR($A23="",N(E23)=0),"",IF(F23&lt;=$B$4,"Đạt mục tiêu",IF(F23&lt;=$B$4+0.05,"Sát ngưỡng, cần theo dõi","Cost cao: nên tăng giá hoặc giảm định lượng")))</f>
        <v/>
      </c>
      <c r="J23" s="36" t="str">
        <f aca="false">IF($A23="","",D23*$B$5)</f>
        <v/>
      </c>
    </row>
    <row r="24" customFormat="false" ht="18.75" hidden="false" customHeight="true" outlineLevel="0" collapsed="false">
      <c r="A24" s="21"/>
      <c r="B24" s="36" t="str">
        <f aca="false">IF($A24="","",SUMIF('Công thức'!$A$5:$A$204,$A24,'Công thức'!$F$5:$F$204))</f>
        <v/>
      </c>
      <c r="C24" s="45"/>
      <c r="D24" s="36" t="str">
        <f aca="false">IF($A24="","",B24*(1+$B$3)+C24)</f>
        <v/>
      </c>
      <c r="E24" s="45"/>
      <c r="F24" s="46" t="str">
        <f aca="false">IF(OR($A24="",N(E24)=0),"",D24/E24)</f>
        <v/>
      </c>
      <c r="G24" s="47" t="str">
        <f aca="false">IF(OR($A24="",N(E24)=0),"",E24-D24)</f>
        <v/>
      </c>
      <c r="H24" s="36" t="str">
        <f aca="false">IF(OR($A24="",N(D24)=0),"",CEILING(D24/$B$4,1000))</f>
        <v/>
      </c>
      <c r="I24" s="48" t="str">
        <f aca="false">IF(OR($A24="",N(E24)=0),"",IF(F24&lt;=$B$4,"Đạt mục tiêu",IF(F24&lt;=$B$4+0.05,"Sát ngưỡng, cần theo dõi","Cost cao: nên tăng giá hoặc giảm định lượng")))</f>
        <v/>
      </c>
      <c r="J24" s="36" t="str">
        <f aca="false">IF($A24="","",D24*$B$5)</f>
        <v/>
      </c>
    </row>
    <row r="25" customFormat="false" ht="18.75" hidden="false" customHeight="true" outlineLevel="0" collapsed="false">
      <c r="A25" s="21"/>
      <c r="B25" s="36" t="str">
        <f aca="false">IF($A25="","",SUMIF('Công thức'!$A$5:$A$204,$A25,'Công thức'!$F$5:$F$204))</f>
        <v/>
      </c>
      <c r="C25" s="45"/>
      <c r="D25" s="36" t="str">
        <f aca="false">IF($A25="","",B25*(1+$B$3)+C25)</f>
        <v/>
      </c>
      <c r="E25" s="45"/>
      <c r="F25" s="46" t="str">
        <f aca="false">IF(OR($A25="",N(E25)=0),"",D25/E25)</f>
        <v/>
      </c>
      <c r="G25" s="47" t="str">
        <f aca="false">IF(OR($A25="",N(E25)=0),"",E25-D25)</f>
        <v/>
      </c>
      <c r="H25" s="36" t="str">
        <f aca="false">IF(OR($A25="",N(D25)=0),"",CEILING(D25/$B$4,1000))</f>
        <v/>
      </c>
      <c r="I25" s="48" t="str">
        <f aca="false">IF(OR($A25="",N(E25)=0),"",IF(F25&lt;=$B$4,"Đạt mục tiêu",IF(F25&lt;=$B$4+0.05,"Sát ngưỡng, cần theo dõi","Cost cao: nên tăng giá hoặc giảm định lượng")))</f>
        <v/>
      </c>
      <c r="J25" s="36" t="str">
        <f aca="false">IF($A25="","",D25*$B$5)</f>
        <v/>
      </c>
    </row>
    <row r="26" customFormat="false" ht="18.75" hidden="false" customHeight="true" outlineLevel="0" collapsed="false">
      <c r="A26" s="21"/>
      <c r="B26" s="36" t="str">
        <f aca="false">IF($A26="","",SUMIF('Công thức'!$A$5:$A$204,$A26,'Công thức'!$F$5:$F$204))</f>
        <v/>
      </c>
      <c r="C26" s="45"/>
      <c r="D26" s="36" t="str">
        <f aca="false">IF($A26="","",B26*(1+$B$3)+C26)</f>
        <v/>
      </c>
      <c r="E26" s="45"/>
      <c r="F26" s="46" t="str">
        <f aca="false">IF(OR($A26="",N(E26)=0),"",D26/E26)</f>
        <v/>
      </c>
      <c r="G26" s="47" t="str">
        <f aca="false">IF(OR($A26="",N(E26)=0),"",E26-D26)</f>
        <v/>
      </c>
      <c r="H26" s="36" t="str">
        <f aca="false">IF(OR($A26="",N(D26)=0),"",CEILING(D26/$B$4,1000))</f>
        <v/>
      </c>
      <c r="I26" s="48" t="str">
        <f aca="false">IF(OR($A26="",N(E26)=0),"",IF(F26&lt;=$B$4,"Đạt mục tiêu",IF(F26&lt;=$B$4+0.05,"Sát ngưỡng, cần theo dõi","Cost cao: nên tăng giá hoặc giảm định lượng")))</f>
        <v/>
      </c>
      <c r="J26" s="36" t="str">
        <f aca="false">IF($A26="","",D26*$B$5)</f>
        <v/>
      </c>
    </row>
    <row r="27" customFormat="false" ht="18.75" hidden="false" customHeight="true" outlineLevel="0" collapsed="false">
      <c r="A27" s="21"/>
      <c r="B27" s="36" t="str">
        <f aca="false">IF($A27="","",SUMIF('Công thức'!$A$5:$A$204,$A27,'Công thức'!$F$5:$F$204))</f>
        <v/>
      </c>
      <c r="C27" s="45"/>
      <c r="D27" s="36" t="str">
        <f aca="false">IF($A27="","",B27*(1+$B$3)+C27)</f>
        <v/>
      </c>
      <c r="E27" s="45"/>
      <c r="F27" s="46" t="str">
        <f aca="false">IF(OR($A27="",N(E27)=0),"",D27/E27)</f>
        <v/>
      </c>
      <c r="G27" s="47" t="str">
        <f aca="false">IF(OR($A27="",N(E27)=0),"",E27-D27)</f>
        <v/>
      </c>
      <c r="H27" s="36" t="str">
        <f aca="false">IF(OR($A27="",N(D27)=0),"",CEILING(D27/$B$4,1000))</f>
        <v/>
      </c>
      <c r="I27" s="48" t="str">
        <f aca="false">IF(OR($A27="",N(E27)=0),"",IF(F27&lt;=$B$4,"Đạt mục tiêu",IF(F27&lt;=$B$4+0.05,"Sát ngưỡng, cần theo dõi","Cost cao: nên tăng giá hoặc giảm định lượng")))</f>
        <v/>
      </c>
      <c r="J27" s="36" t="str">
        <f aca="false">IF($A27="","",D27*$B$5)</f>
        <v/>
      </c>
    </row>
    <row r="28" customFormat="false" ht="18.75" hidden="false" customHeight="true" outlineLevel="0" collapsed="false">
      <c r="A28" s="21"/>
      <c r="B28" s="36" t="str">
        <f aca="false">IF($A28="","",SUMIF('Công thức'!$A$5:$A$204,$A28,'Công thức'!$F$5:$F$204))</f>
        <v/>
      </c>
      <c r="C28" s="45"/>
      <c r="D28" s="36" t="str">
        <f aca="false">IF($A28="","",B28*(1+$B$3)+C28)</f>
        <v/>
      </c>
      <c r="E28" s="45"/>
      <c r="F28" s="46" t="str">
        <f aca="false">IF(OR($A28="",N(E28)=0),"",D28/E28)</f>
        <v/>
      </c>
      <c r="G28" s="47" t="str">
        <f aca="false">IF(OR($A28="",N(E28)=0),"",E28-D28)</f>
        <v/>
      </c>
      <c r="H28" s="36" t="str">
        <f aca="false">IF(OR($A28="",N(D28)=0),"",CEILING(D28/$B$4,1000))</f>
        <v/>
      </c>
      <c r="I28" s="48" t="str">
        <f aca="false">IF(OR($A28="",N(E28)=0),"",IF(F28&lt;=$B$4,"Đạt mục tiêu",IF(F28&lt;=$B$4+0.05,"Sát ngưỡng, cần theo dõi","Cost cao: nên tăng giá hoặc giảm định lượng")))</f>
        <v/>
      </c>
      <c r="J28" s="36" t="str">
        <f aca="false">IF($A28="","",D28*$B$5)</f>
        <v/>
      </c>
    </row>
    <row r="29" customFormat="false" ht="18.75" hidden="false" customHeight="true" outlineLevel="0" collapsed="false">
      <c r="A29" s="21"/>
      <c r="B29" s="36" t="str">
        <f aca="false">IF($A29="","",SUMIF('Công thức'!$A$5:$A$204,$A29,'Công thức'!$F$5:$F$204))</f>
        <v/>
      </c>
      <c r="C29" s="45"/>
      <c r="D29" s="36" t="str">
        <f aca="false">IF($A29="","",B29*(1+$B$3)+C29)</f>
        <v/>
      </c>
      <c r="E29" s="45"/>
      <c r="F29" s="46" t="str">
        <f aca="false">IF(OR($A29="",N(E29)=0),"",D29/E29)</f>
        <v/>
      </c>
      <c r="G29" s="47" t="str">
        <f aca="false">IF(OR($A29="",N(E29)=0),"",E29-D29)</f>
        <v/>
      </c>
      <c r="H29" s="36" t="str">
        <f aca="false">IF(OR($A29="",N(D29)=0),"",CEILING(D29/$B$4,1000))</f>
        <v/>
      </c>
      <c r="I29" s="48" t="str">
        <f aca="false">IF(OR($A29="",N(E29)=0),"",IF(F29&lt;=$B$4,"Đạt mục tiêu",IF(F29&lt;=$B$4+0.05,"Sát ngưỡng, cần theo dõi","Cost cao: nên tăng giá hoặc giảm định lượng")))</f>
        <v/>
      </c>
      <c r="J29" s="36" t="str">
        <f aca="false">IF($A29="","",D29*$B$5)</f>
        <v/>
      </c>
    </row>
    <row r="30" customFormat="false" ht="18.75" hidden="false" customHeight="true" outlineLevel="0" collapsed="false">
      <c r="A30" s="21"/>
      <c r="B30" s="36" t="str">
        <f aca="false">IF($A30="","",SUMIF('Công thức'!$A$5:$A$204,$A30,'Công thức'!$F$5:$F$204))</f>
        <v/>
      </c>
      <c r="C30" s="45"/>
      <c r="D30" s="36" t="str">
        <f aca="false">IF($A30="","",B30*(1+$B$3)+C30)</f>
        <v/>
      </c>
      <c r="E30" s="45"/>
      <c r="F30" s="46" t="str">
        <f aca="false">IF(OR($A30="",N(E30)=0),"",D30/E30)</f>
        <v/>
      </c>
      <c r="G30" s="47" t="str">
        <f aca="false">IF(OR($A30="",N(E30)=0),"",E30-D30)</f>
        <v/>
      </c>
      <c r="H30" s="36" t="str">
        <f aca="false">IF(OR($A30="",N(D30)=0),"",CEILING(D30/$B$4,1000))</f>
        <v/>
      </c>
      <c r="I30" s="48" t="str">
        <f aca="false">IF(OR($A30="",N(E30)=0),"",IF(F30&lt;=$B$4,"Đạt mục tiêu",IF(F30&lt;=$B$4+0.05,"Sát ngưỡng, cần theo dõi","Cost cao: nên tăng giá hoặc giảm định lượng")))</f>
        <v/>
      </c>
      <c r="J30" s="36" t="str">
        <f aca="false">IF($A30="","",D30*$B$5)</f>
        <v/>
      </c>
    </row>
    <row r="31" customFormat="false" ht="18.75" hidden="false" customHeight="true" outlineLevel="0" collapsed="false">
      <c r="A31" s="21"/>
      <c r="B31" s="36" t="str">
        <f aca="false">IF($A31="","",SUMIF('Công thức'!$A$5:$A$204,$A31,'Công thức'!$F$5:$F$204))</f>
        <v/>
      </c>
      <c r="C31" s="45"/>
      <c r="D31" s="36" t="str">
        <f aca="false">IF($A31="","",B31*(1+$B$3)+C31)</f>
        <v/>
      </c>
      <c r="E31" s="45"/>
      <c r="F31" s="46" t="str">
        <f aca="false">IF(OR($A31="",N(E31)=0),"",D31/E31)</f>
        <v/>
      </c>
      <c r="G31" s="47" t="str">
        <f aca="false">IF(OR($A31="",N(E31)=0),"",E31-D31)</f>
        <v/>
      </c>
      <c r="H31" s="36" t="str">
        <f aca="false">IF(OR($A31="",N(D31)=0),"",CEILING(D31/$B$4,1000))</f>
        <v/>
      </c>
      <c r="I31" s="48" t="str">
        <f aca="false">IF(OR($A31="",N(E31)=0),"",IF(F31&lt;=$B$4,"Đạt mục tiêu",IF(F31&lt;=$B$4+0.05,"Sát ngưỡng, cần theo dõi","Cost cao: nên tăng giá hoặc giảm định lượng")))</f>
        <v/>
      </c>
      <c r="J31" s="36" t="str">
        <f aca="false">IF($A31="","",D31*$B$5)</f>
        <v/>
      </c>
    </row>
    <row r="32" customFormat="false" ht="18.75" hidden="false" customHeight="true" outlineLevel="0" collapsed="false">
      <c r="A32" s="21"/>
      <c r="B32" s="36" t="str">
        <f aca="false">IF($A32="","",SUMIF('Công thức'!$A$5:$A$204,$A32,'Công thức'!$F$5:$F$204))</f>
        <v/>
      </c>
      <c r="C32" s="45"/>
      <c r="D32" s="36" t="str">
        <f aca="false">IF($A32="","",B32*(1+$B$3)+C32)</f>
        <v/>
      </c>
      <c r="E32" s="45"/>
      <c r="F32" s="46" t="str">
        <f aca="false">IF(OR($A32="",N(E32)=0),"",D32/E32)</f>
        <v/>
      </c>
      <c r="G32" s="47" t="str">
        <f aca="false">IF(OR($A32="",N(E32)=0),"",E32-D32)</f>
        <v/>
      </c>
      <c r="H32" s="36" t="str">
        <f aca="false">IF(OR($A32="",N(D32)=0),"",CEILING(D32/$B$4,1000))</f>
        <v/>
      </c>
      <c r="I32" s="48" t="str">
        <f aca="false">IF(OR($A32="",N(E32)=0),"",IF(F32&lt;=$B$4,"Đạt mục tiêu",IF(F32&lt;=$B$4+0.05,"Sát ngưỡng, cần theo dõi","Cost cao: nên tăng giá hoặc giảm định lượng")))</f>
        <v/>
      </c>
      <c r="J32" s="36" t="str">
        <f aca="false">IF($A32="","",D32*$B$5)</f>
        <v/>
      </c>
    </row>
  </sheetData>
  <conditionalFormatting sqref="I8:I32">
    <cfRule type="expression" priority="2" aboveAverage="0" equalAverage="0" bottom="0" percent="0" rank="0" text="" dxfId="0">
      <formula>LEFT(I8,3)="Đạt"</formula>
    </cfRule>
    <cfRule type="expression" priority="3" aboveAverage="0" equalAverage="0" bottom="0" percent="0" rank="0" text="" dxfId="1">
      <formula>LEFT(I8,3)="Sát"</formula>
    </cfRule>
    <cfRule type="expression" priority="4" aboveAverage="0" equalAverage="0" bottom="0" percent="0" rank="0" text="" dxfId="2">
      <formula>LEFT(I8,4)="Cost"</formula>
    </cfRule>
  </conditionalFormatting>
  <conditionalFormatting sqref="F8:F32">
    <cfRule type="dataBar" priority="5">
      <dataBar showValue="1" minLength="10" maxLength="90">
        <cfvo type="num" val="0"/>
        <cfvo type="num" val="0.6"/>
        <color rgb="FFE0A0A0"/>
      </dataBar>
      <extLst>
        <ext xmlns:x14="http://schemas.microsoft.com/office/spreadsheetml/2009/9/main" uri="{B025F937-C7B1-47D3-B67F-A62EFF666E3E}">
          <x14:id>{6030A124-16CD-4832-8EAA-4AA7F7354F13}</x14:id>
        </ext>
      </extLst>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extLst>
    <ext xmlns:x14="http://schemas.microsoft.com/office/spreadsheetml/2009/9/main" uri="{78C0D931-6437-407d-A8EE-F0AAD7539E65}">
      <x14:conditionalFormattings>
        <x14:conditionalFormatting xmlns:xm="http://schemas.microsoft.com/office/excel/2006/main">
          <x14:cfRule type="dataBar" id="{6030A124-16CD-4832-8EAA-4AA7F7354F13}">
            <x14:dataBar minLength="10" maxLength="90" axisPosition="none" gradient="true">
              <x14:cfvo type="num">
                <xm:f>0</xm:f>
              </x14:cfvo>
              <x14:cfvo type="num">
                <xm:f>0.6</xm:f>
              </x14:cfvo>
              <x14:negativeFillColor rgb="FFE0A0A0"/>
              <x14:axisColor rgb="FF000000"/>
            </x14:dataBar>
          </x14:cfRule>
          <xm:sqref>F8:F32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A0101"/>
    <pageSetUpPr fitToPage="true"/>
  </sheetPr>
  <dimension ref="A1:G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32"/>
    <col collapsed="false" customWidth="true" hidden="false" outlineLevel="0" max="3" min="3" style="0" width="16"/>
    <col collapsed="false" customWidth="true" hidden="false" outlineLevel="0" max="4" min="4" style="0" width="20"/>
    <col collapsed="false" customWidth="true" hidden="false" outlineLevel="0" max="6" min="5" style="0" width="13"/>
    <col collapsed="false" customWidth="true" hidden="false" outlineLevel="0" max="7" min="7" style="0" width="22"/>
  </cols>
  <sheetData>
    <row r="1" customFormat="false" ht="36" hidden="false" customHeight="true" outlineLevel="0" collapsed="false">
      <c r="A1" s="18" t="s">
        <v>100</v>
      </c>
      <c r="B1" s="1"/>
      <c r="C1" s="1"/>
      <c r="D1" s="1"/>
      <c r="E1" s="1"/>
      <c r="F1" s="1"/>
      <c r="G1" s="1"/>
    </row>
    <row r="2" customFormat="false" ht="21.75" hidden="false" customHeight="true" outlineLevel="0" collapsed="false">
      <c r="A2" s="19" t="s">
        <v>101</v>
      </c>
      <c r="B2" s="1"/>
      <c r="C2" s="1"/>
      <c r="D2" s="1"/>
      <c r="E2" s="1"/>
      <c r="F2" s="1"/>
      <c r="G2" s="1"/>
    </row>
    <row r="3" customFormat="false" ht="3.75" hidden="false" customHeight="true" outlineLevel="0" collapsed="false">
      <c r="A3" s="4"/>
      <c r="B3" s="4"/>
      <c r="C3" s="4"/>
      <c r="D3" s="4"/>
      <c r="E3" s="4"/>
      <c r="F3" s="4"/>
      <c r="G3" s="4"/>
    </row>
    <row r="4" customFormat="false" ht="36" hidden="false" customHeight="true" outlineLevel="0" collapsed="false">
      <c r="A4" s="31" t="s">
        <v>53</v>
      </c>
      <c r="B4" s="31" t="s">
        <v>54</v>
      </c>
      <c r="C4" s="31" t="s">
        <v>55</v>
      </c>
      <c r="D4" s="31" t="s">
        <v>56</v>
      </c>
      <c r="E4" s="31" t="s">
        <v>102</v>
      </c>
      <c r="F4" s="31" t="s">
        <v>103</v>
      </c>
      <c r="G4" s="31" t="s">
        <v>104</v>
      </c>
    </row>
    <row r="5" customFormat="false" ht="18.75" hidden="false" customHeight="true" outlineLevel="0" collapsed="false">
      <c r="A5" s="21" t="s">
        <v>62</v>
      </c>
      <c r="B5" s="21" t="s">
        <v>63</v>
      </c>
      <c r="C5" s="45" t="n">
        <v>280000</v>
      </c>
      <c r="D5" s="49" t="n">
        <v>1</v>
      </c>
      <c r="E5" s="34" t="s">
        <v>105</v>
      </c>
      <c r="F5" s="50" t="str">
        <f aca="false">IF($B5="","",IF(OR($E5="kg",$E5="g"),"g",IF(OR($E5="lít",$E5="ml"),"ml","cái")))</f>
        <v>g</v>
      </c>
      <c r="G5" s="35" t="n">
        <f aca="false">IF(OR($B5="",N($D5)=0),"",$C5/($D5*IF(OR($E5="kg",$E5="lít"),1000,1)))</f>
        <v>280</v>
      </c>
    </row>
    <row r="6" customFormat="false" ht="18.75" hidden="false" customHeight="true" outlineLevel="0" collapsed="false">
      <c r="A6" s="21" t="s">
        <v>62</v>
      </c>
      <c r="B6" s="21" t="s">
        <v>106</v>
      </c>
      <c r="C6" s="45" t="n">
        <v>160000</v>
      </c>
      <c r="D6" s="49" t="n">
        <v>1</v>
      </c>
      <c r="E6" s="34" t="s">
        <v>105</v>
      </c>
      <c r="F6" s="50" t="str">
        <f aca="false">IF($B6="","",IF(OR($E6="kg",$E6="g"),"g",IF(OR($E6="lít",$E6="ml"),"ml","cái")))</f>
        <v>g</v>
      </c>
      <c r="G6" s="35" t="n">
        <f aca="false">IF(OR($B6="",N($D6)=0),"",$C6/($D6*IF(OR($E6="kg",$E6="lít"),1000,1)))</f>
        <v>160</v>
      </c>
    </row>
    <row r="7" customFormat="false" ht="18.75" hidden="false" customHeight="true" outlineLevel="0" collapsed="false">
      <c r="A7" s="21" t="s">
        <v>62</v>
      </c>
      <c r="B7" s="21" t="s">
        <v>107</v>
      </c>
      <c r="C7" s="45" t="n">
        <v>190000</v>
      </c>
      <c r="D7" s="49" t="n">
        <v>1</v>
      </c>
      <c r="E7" s="34" t="s">
        <v>105</v>
      </c>
      <c r="F7" s="50" t="str">
        <f aca="false">IF($B7="","",IF(OR($E7="kg",$E7="g"),"g",IF(OR($E7="lít",$E7="ml"),"ml","cái")))</f>
        <v>g</v>
      </c>
      <c r="G7" s="35" t="n">
        <f aca="false">IF(OR($B7="",N($D7)=0),"",$C7/($D7*IF(OR($E7="kg",$E7="lít"),1000,1)))</f>
        <v>190</v>
      </c>
    </row>
    <row r="8" customFormat="false" ht="18.75" hidden="false" customHeight="true" outlineLevel="0" collapsed="false">
      <c r="A8" s="21" t="s">
        <v>66</v>
      </c>
      <c r="B8" s="21" t="s">
        <v>108</v>
      </c>
      <c r="C8" s="45" t="n">
        <v>110000</v>
      </c>
      <c r="D8" s="49" t="n">
        <v>750</v>
      </c>
      <c r="E8" s="34" t="s">
        <v>68</v>
      </c>
      <c r="F8" s="50" t="str">
        <f aca="false">IF($B8="","",IF(OR($E8="kg",$E8="g"),"g",IF(OR($E8="lít",$E8="ml"),"ml","cái")))</f>
        <v>ml</v>
      </c>
      <c r="G8" s="35" t="n">
        <f aca="false">IF(OR($B8="",N($D8)=0),"",$C8/($D8*IF(OR($E8="kg",$E8="lít"),1000,1)))</f>
        <v>146.666666666667</v>
      </c>
    </row>
    <row r="9" customFormat="false" ht="18.75" hidden="false" customHeight="true" outlineLevel="0" collapsed="false">
      <c r="A9" s="21" t="s">
        <v>70</v>
      </c>
      <c r="B9" s="21" t="s">
        <v>109</v>
      </c>
      <c r="C9" s="45" t="n">
        <v>95000</v>
      </c>
      <c r="D9" s="49" t="n">
        <v>1</v>
      </c>
      <c r="E9" s="34" t="s">
        <v>105</v>
      </c>
      <c r="F9" s="50" t="str">
        <f aca="false">IF($B9="","",IF(OR($E9="kg",$E9="g"),"g",IF(OR($E9="lít",$E9="ml"),"ml","cái")))</f>
        <v>g</v>
      </c>
      <c r="G9" s="35" t="n">
        <f aca="false">IF(OR($B9="",N($D9)=0),"",$C9/($D9*IF(OR($E9="kg",$E9="lít"),1000,1)))</f>
        <v>95</v>
      </c>
    </row>
    <row r="10" customFormat="false" ht="18.75" hidden="false" customHeight="true" outlineLevel="0" collapsed="false">
      <c r="A10" s="21" t="s">
        <v>72</v>
      </c>
      <c r="B10" s="21" t="s">
        <v>110</v>
      </c>
      <c r="C10" s="45" t="n">
        <v>24000</v>
      </c>
      <c r="D10" s="49" t="n">
        <v>1</v>
      </c>
      <c r="E10" s="34" t="s">
        <v>105</v>
      </c>
      <c r="F10" s="50" t="str">
        <f aca="false">IF($B10="","",IF(OR($E10="kg",$E10="g"),"g",IF(OR($E10="lít",$E10="ml"),"ml","cái")))</f>
        <v>g</v>
      </c>
      <c r="G10" s="35" t="n">
        <f aca="false">IF(OR($B10="",N($D10)=0),"",$C10/($D10*IF(OR($E10="kg",$E10="lít"),1000,1)))</f>
        <v>24</v>
      </c>
    </row>
    <row r="11" customFormat="false" ht="18.75" hidden="false" customHeight="true" outlineLevel="0" collapsed="false">
      <c r="A11" s="21" t="s">
        <v>75</v>
      </c>
      <c r="B11" s="21" t="s">
        <v>76</v>
      </c>
      <c r="C11" s="45" t="n">
        <v>55000</v>
      </c>
      <c r="D11" s="49" t="n">
        <v>1</v>
      </c>
      <c r="E11" s="34" t="s">
        <v>105</v>
      </c>
      <c r="F11" s="50" t="str">
        <f aca="false">IF($B11="","",IF(OR($E11="kg",$E11="g"),"g",IF(OR($E11="lít",$E11="ml"),"ml","cái")))</f>
        <v>g</v>
      </c>
      <c r="G11" s="35" t="n">
        <f aca="false">IF(OR($B11="",N($D11)=0),"",$C11/($D11*IF(OR($E11="kg",$E11="lít"),1000,1)))</f>
        <v>55</v>
      </c>
    </row>
    <row r="12" customFormat="false" ht="18.75" hidden="false" customHeight="true" outlineLevel="0" collapsed="false">
      <c r="A12" s="21" t="s">
        <v>75</v>
      </c>
      <c r="B12" s="21" t="s">
        <v>111</v>
      </c>
      <c r="C12" s="45" t="n">
        <v>40000</v>
      </c>
      <c r="D12" s="49" t="n">
        <v>1</v>
      </c>
      <c r="E12" s="34" t="s">
        <v>105</v>
      </c>
      <c r="F12" s="50" t="str">
        <f aca="false">IF($B12="","",IF(OR($E12="kg",$E12="g"),"g",IF(OR($E12="lít",$E12="ml"),"ml","cái")))</f>
        <v>g</v>
      </c>
      <c r="G12" s="35" t="n">
        <f aca="false">IF(OR($B12="",N($D12)=0),"",$C12/($D12*IF(OR($E12="kg",$E12="lít"),1000,1)))</f>
        <v>40</v>
      </c>
    </row>
    <row r="13" customFormat="false" ht="18.75" hidden="false" customHeight="true" outlineLevel="0" collapsed="false">
      <c r="A13" s="21" t="s">
        <v>112</v>
      </c>
      <c r="B13" s="21" t="s">
        <v>113</v>
      </c>
      <c r="C13" s="45" t="n">
        <v>52000</v>
      </c>
      <c r="D13" s="49" t="n">
        <v>820</v>
      </c>
      <c r="E13" s="34" t="s">
        <v>64</v>
      </c>
      <c r="F13" s="50" t="str">
        <f aca="false">IF($B13="","",IF(OR($E13="kg",$E13="g"),"g",IF(OR($E13="lít",$E13="ml"),"ml","cái")))</f>
        <v>g</v>
      </c>
      <c r="G13" s="35" t="n">
        <f aca="false">IF(OR($B13="",N($D13)=0),"",$C13/($D13*IF(OR($E13="kg",$E13="lít"),1000,1)))</f>
        <v>63.4146341463415</v>
      </c>
    </row>
    <row r="14" customFormat="false" ht="18.75" hidden="false" customHeight="true" outlineLevel="0" collapsed="false">
      <c r="A14" s="21" t="s">
        <v>112</v>
      </c>
      <c r="B14" s="21" t="s">
        <v>114</v>
      </c>
      <c r="C14" s="45" t="n">
        <v>35000</v>
      </c>
      <c r="D14" s="49" t="n">
        <v>1</v>
      </c>
      <c r="E14" s="34" t="s">
        <v>105</v>
      </c>
      <c r="F14" s="50" t="str">
        <f aca="false">IF($B14="","",IF(OR($E14="kg",$E14="g"),"g",IF(OR($E14="lít",$E14="ml"),"ml","cái")))</f>
        <v>g</v>
      </c>
      <c r="G14" s="35" t="n">
        <f aca="false">IF(OR($B14="",N($D14)=0),"",$C14/($D14*IF(OR($E14="kg",$E14="lít"),1000,1)))</f>
        <v>35</v>
      </c>
    </row>
    <row r="15" customFormat="false" ht="18.75" hidden="false" customHeight="true" outlineLevel="0" collapsed="false">
      <c r="A15" s="21" t="s">
        <v>112</v>
      </c>
      <c r="B15" s="21" t="s">
        <v>115</v>
      </c>
      <c r="C15" s="45" t="n">
        <v>20000</v>
      </c>
      <c r="D15" s="49" t="n">
        <v>1</v>
      </c>
      <c r="E15" s="34" t="s">
        <v>105</v>
      </c>
      <c r="F15" s="50" t="str">
        <f aca="false">IF($B15="","",IF(OR($E15="kg",$E15="g"),"g",IF(OR($E15="lít",$E15="ml"),"ml","cái")))</f>
        <v>g</v>
      </c>
      <c r="G15" s="35" t="n">
        <f aca="false">IF(OR($B15="",N($D15)=0),"",$C15/($D15*IF(OR($E15="kg",$E15="lít"),1000,1)))</f>
        <v>20</v>
      </c>
    </row>
    <row r="16" customFormat="false" ht="18.75" hidden="false" customHeight="true" outlineLevel="0" collapsed="false">
      <c r="A16" s="21" t="s">
        <v>116</v>
      </c>
      <c r="B16" s="21" t="s">
        <v>81</v>
      </c>
      <c r="C16" s="45" t="n">
        <v>38000</v>
      </c>
      <c r="D16" s="49" t="n">
        <v>380</v>
      </c>
      <c r="E16" s="34" t="s">
        <v>64</v>
      </c>
      <c r="F16" s="50" t="str">
        <f aca="false">IF($B16="","",IF(OR($E16="kg",$E16="g"),"g",IF(OR($E16="lít",$E16="ml"),"ml","cái")))</f>
        <v>g</v>
      </c>
      <c r="G16" s="35" t="n">
        <f aca="false">IF(OR($B16="",N($D16)=0),"",$C16/($D16*IF(OR($E16="kg",$E16="lít"),1000,1)))</f>
        <v>100</v>
      </c>
    </row>
    <row r="17" customFormat="false" ht="18.75" hidden="false" customHeight="true" outlineLevel="0" collapsed="false">
      <c r="A17" s="21" t="s">
        <v>116</v>
      </c>
      <c r="B17" s="21" t="s">
        <v>117</v>
      </c>
      <c r="C17" s="45" t="n">
        <v>34000</v>
      </c>
      <c r="D17" s="49" t="n">
        <v>1</v>
      </c>
      <c r="E17" s="34" t="s">
        <v>118</v>
      </c>
      <c r="F17" s="50" t="str">
        <f aca="false">IF($B17="","",IF(OR($E17="kg",$E17="g"),"g",IF(OR($E17="lít",$E17="ml"),"ml","cái")))</f>
        <v>ml</v>
      </c>
      <c r="G17" s="35" t="n">
        <f aca="false">IF(OR($B17="",N($D17)=0),"",$C17/($D17*IF(OR($E17="kg",$E17="lít"),1000,1)))</f>
        <v>34</v>
      </c>
    </row>
    <row r="18" customFormat="false" ht="18.75" hidden="false" customHeight="true" outlineLevel="0" collapsed="false">
      <c r="A18" s="21" t="s">
        <v>116</v>
      </c>
      <c r="B18" s="21" t="s">
        <v>119</v>
      </c>
      <c r="C18" s="45" t="n">
        <v>62000</v>
      </c>
      <c r="D18" s="49" t="n">
        <v>1</v>
      </c>
      <c r="E18" s="34" t="s">
        <v>105</v>
      </c>
      <c r="F18" s="50" t="str">
        <f aca="false">IF($B18="","",IF(OR($E18="kg",$E18="g"),"g",IF(OR($E18="lít",$E18="ml"),"ml","cái")))</f>
        <v>g</v>
      </c>
      <c r="G18" s="35" t="n">
        <f aca="false">IF(OR($B18="",N($D18)=0),"",$C18/($D18*IF(OR($E18="kg",$E18="lít"),1000,1)))</f>
        <v>62</v>
      </c>
    </row>
    <row r="19" customFormat="false" ht="18.75" hidden="false" customHeight="true" outlineLevel="0" collapsed="false">
      <c r="A19" s="21" t="s">
        <v>120</v>
      </c>
      <c r="B19" s="21" t="s">
        <v>121</v>
      </c>
      <c r="C19" s="45" t="n">
        <v>85000</v>
      </c>
      <c r="D19" s="49" t="n">
        <v>100</v>
      </c>
      <c r="E19" s="34" t="s">
        <v>122</v>
      </c>
      <c r="F19" s="50" t="str">
        <f aca="false">IF($B19="","",IF(OR($E19="kg",$E19="g"),"g",IF(OR($E19="lít",$E19="ml"),"ml","cái")))</f>
        <v>cái</v>
      </c>
      <c r="G19" s="35" t="n">
        <f aca="false">IF(OR($B19="",N($D19)=0),"",$C19/($D19*IF(OR($E19="kg",$E19="lít"),1000,1)))</f>
        <v>850</v>
      </c>
    </row>
    <row r="20" customFormat="false" ht="18.75" hidden="false" customHeight="true" outlineLevel="0" collapsed="false">
      <c r="A20" s="21" t="s">
        <v>120</v>
      </c>
      <c r="B20" s="21" t="s">
        <v>123</v>
      </c>
      <c r="C20" s="45" t="n">
        <v>25000</v>
      </c>
      <c r="D20" s="49" t="n">
        <v>100</v>
      </c>
      <c r="E20" s="34" t="s">
        <v>122</v>
      </c>
      <c r="F20" s="50" t="str">
        <f aca="false">IF($B20="","",IF(OR($E20="kg",$E20="g"),"g",IF(OR($E20="lít",$E20="ml"),"ml","cái")))</f>
        <v>cái</v>
      </c>
      <c r="G20" s="35" t="n">
        <f aca="false">IF(OR($B20="",N($D20)=0),"",$C20/($D20*IF(OR($E20="kg",$E20="lít"),1000,1)))</f>
        <v>250</v>
      </c>
    </row>
    <row r="21" customFormat="false" ht="18.75" hidden="false" customHeight="true" outlineLevel="0" collapsed="false">
      <c r="A21" s="21" t="s">
        <v>120</v>
      </c>
      <c r="B21" s="21" t="s">
        <v>124</v>
      </c>
      <c r="C21" s="45" t="n">
        <v>18000</v>
      </c>
      <c r="D21" s="49" t="n">
        <v>100</v>
      </c>
      <c r="E21" s="34" t="s">
        <v>122</v>
      </c>
      <c r="F21" s="50" t="str">
        <f aca="false">IF($B21="","",IF(OR($E21="kg",$E21="g"),"g",IF(OR($E21="lít",$E21="ml"),"ml","cái")))</f>
        <v>cái</v>
      </c>
      <c r="G21" s="35" t="n">
        <f aca="false">IF(OR($B21="",N($D21)=0),"",$C21/($D21*IF(OR($E21="kg",$E21="lít"),1000,1)))</f>
        <v>180</v>
      </c>
    </row>
    <row r="22" customFormat="false" ht="18.75" hidden="false" customHeight="true" outlineLevel="0" collapsed="false">
      <c r="A22" s="21"/>
      <c r="B22" s="21"/>
      <c r="C22" s="45"/>
      <c r="D22" s="49"/>
      <c r="E22" s="34"/>
      <c r="F22" s="50" t="str">
        <f aca="false">IF($B22="","",IF(OR($E22="kg",$E22="g"),"g",IF(OR($E22="lít",$E22="ml"),"ml","cái")))</f>
        <v/>
      </c>
      <c r="G22" s="35" t="str">
        <f aca="false">IF(OR($B22="",N($D22)=0),"",$C22/($D22*IF(OR($E22="kg",$E22="lít"),1000,1)))</f>
        <v/>
      </c>
    </row>
    <row r="23" customFormat="false" ht="18.75" hidden="false" customHeight="true" outlineLevel="0" collapsed="false">
      <c r="A23" s="21"/>
      <c r="B23" s="21"/>
      <c r="C23" s="45"/>
      <c r="D23" s="49"/>
      <c r="E23" s="34"/>
      <c r="F23" s="50" t="str">
        <f aca="false">IF($B23="","",IF(OR($E23="kg",$E23="g"),"g",IF(OR($E23="lít",$E23="ml"),"ml","cái")))</f>
        <v/>
      </c>
      <c r="G23" s="35" t="str">
        <f aca="false">IF(OR($B23="",N($D23)=0),"",$C23/($D23*IF(OR($E23="kg",$E23="lít"),1000,1)))</f>
        <v/>
      </c>
    </row>
    <row r="24" customFormat="false" ht="18.75" hidden="false" customHeight="true" outlineLevel="0" collapsed="false">
      <c r="A24" s="21"/>
      <c r="B24" s="21"/>
      <c r="C24" s="45"/>
      <c r="D24" s="49"/>
      <c r="E24" s="34"/>
      <c r="F24" s="50" t="str">
        <f aca="false">IF($B24="","",IF(OR($E24="kg",$E24="g"),"g",IF(OR($E24="lít",$E24="ml"),"ml","cái")))</f>
        <v/>
      </c>
      <c r="G24" s="35" t="str">
        <f aca="false">IF(OR($B24="",N($D24)=0),"",$C24/($D24*IF(OR($E24="kg",$E24="lít"),1000,1)))</f>
        <v/>
      </c>
    </row>
    <row r="25" customFormat="false" ht="18.75" hidden="false" customHeight="true" outlineLevel="0" collapsed="false">
      <c r="A25" s="21"/>
      <c r="B25" s="21"/>
      <c r="C25" s="45"/>
      <c r="D25" s="49"/>
      <c r="E25" s="34"/>
      <c r="F25" s="50" t="str">
        <f aca="false">IF($B25="","",IF(OR($E25="kg",$E25="g"),"g",IF(OR($E25="lít",$E25="ml"),"ml","cái")))</f>
        <v/>
      </c>
      <c r="G25" s="35" t="str">
        <f aca="false">IF(OR($B25="",N($D25)=0),"",$C25/($D25*IF(OR($E25="kg",$E25="lít"),1000,1)))</f>
        <v/>
      </c>
    </row>
    <row r="26" customFormat="false" ht="18.75" hidden="false" customHeight="true" outlineLevel="0" collapsed="false">
      <c r="A26" s="21"/>
      <c r="B26" s="21"/>
      <c r="C26" s="45"/>
      <c r="D26" s="49"/>
      <c r="E26" s="34"/>
      <c r="F26" s="50" t="str">
        <f aca="false">IF($B26="","",IF(OR($E26="kg",$E26="g"),"g",IF(OR($E26="lít",$E26="ml"),"ml","cái")))</f>
        <v/>
      </c>
      <c r="G26" s="35" t="str">
        <f aca="false">IF(OR($B26="",N($D26)=0),"",$C26/($D26*IF(OR($E26="kg",$E26="lít"),1000,1)))</f>
        <v/>
      </c>
    </row>
    <row r="27" customFormat="false" ht="18.75" hidden="false" customHeight="true" outlineLevel="0" collapsed="false">
      <c r="A27" s="21"/>
      <c r="B27" s="21"/>
      <c r="C27" s="45"/>
      <c r="D27" s="49"/>
      <c r="E27" s="34"/>
      <c r="F27" s="50" t="str">
        <f aca="false">IF($B27="","",IF(OR($E27="kg",$E27="g"),"g",IF(OR($E27="lít",$E27="ml"),"ml","cái")))</f>
        <v/>
      </c>
      <c r="G27" s="35" t="str">
        <f aca="false">IF(OR($B27="",N($D27)=0),"",$C27/($D27*IF(OR($E27="kg",$E27="lít"),1000,1)))</f>
        <v/>
      </c>
    </row>
    <row r="28" customFormat="false" ht="18.75" hidden="false" customHeight="true" outlineLevel="0" collapsed="false">
      <c r="A28" s="21"/>
      <c r="B28" s="21"/>
      <c r="C28" s="45"/>
      <c r="D28" s="49"/>
      <c r="E28" s="34"/>
      <c r="F28" s="50" t="str">
        <f aca="false">IF($B28="","",IF(OR($E28="kg",$E28="g"),"g",IF(OR($E28="lít",$E28="ml"),"ml","cái")))</f>
        <v/>
      </c>
      <c r="G28" s="35" t="str">
        <f aca="false">IF(OR($B28="",N($D28)=0),"",$C28/($D28*IF(OR($E28="kg",$E28="lít"),1000,1)))</f>
        <v/>
      </c>
    </row>
    <row r="29" customFormat="false" ht="18.75" hidden="false" customHeight="true" outlineLevel="0" collapsed="false">
      <c r="A29" s="21"/>
      <c r="B29" s="21"/>
      <c r="C29" s="45"/>
      <c r="D29" s="49"/>
      <c r="E29" s="34"/>
      <c r="F29" s="50" t="str">
        <f aca="false">IF($B29="","",IF(OR($E29="kg",$E29="g"),"g",IF(OR($E29="lít",$E29="ml"),"ml","cái")))</f>
        <v/>
      </c>
      <c r="G29" s="35" t="str">
        <f aca="false">IF(OR($B29="",N($D29)=0),"",$C29/($D29*IF(OR($E29="kg",$E29="lít"),1000,1)))</f>
        <v/>
      </c>
    </row>
    <row r="30" customFormat="false" ht="18.75" hidden="false" customHeight="true" outlineLevel="0" collapsed="false">
      <c r="A30" s="21"/>
      <c r="B30" s="21"/>
      <c r="C30" s="45"/>
      <c r="D30" s="49"/>
      <c r="E30" s="34"/>
      <c r="F30" s="50" t="str">
        <f aca="false">IF($B30="","",IF(OR($E30="kg",$E30="g"),"g",IF(OR($E30="lít",$E30="ml"),"ml","cái")))</f>
        <v/>
      </c>
      <c r="G30" s="35" t="str">
        <f aca="false">IF(OR($B30="",N($D30)=0),"",$C30/($D30*IF(OR($E30="kg",$E30="lít"),1000,1)))</f>
        <v/>
      </c>
    </row>
    <row r="31" customFormat="false" ht="18.75" hidden="false" customHeight="true" outlineLevel="0" collapsed="false">
      <c r="A31" s="21"/>
      <c r="B31" s="21"/>
      <c r="C31" s="45"/>
      <c r="D31" s="49"/>
      <c r="E31" s="34"/>
      <c r="F31" s="50" t="str">
        <f aca="false">IF($B31="","",IF(OR($E31="kg",$E31="g"),"g",IF(OR($E31="lít",$E31="ml"),"ml","cái")))</f>
        <v/>
      </c>
      <c r="G31" s="35" t="str">
        <f aca="false">IF(OR($B31="",N($D31)=0),"",$C31/($D31*IF(OR($E31="kg",$E31="lít"),1000,1)))</f>
        <v/>
      </c>
    </row>
    <row r="32" customFormat="false" ht="18.75" hidden="false" customHeight="true" outlineLevel="0" collapsed="false">
      <c r="A32" s="21"/>
      <c r="B32" s="21"/>
      <c r="C32" s="45"/>
      <c r="D32" s="49"/>
      <c r="E32" s="34"/>
      <c r="F32" s="50" t="str">
        <f aca="false">IF($B32="","",IF(OR($E32="kg",$E32="g"),"g",IF(OR($E32="lít",$E32="ml"),"ml","cái")))</f>
        <v/>
      </c>
      <c r="G32" s="35" t="str">
        <f aca="false">IF(OR($B32="",N($D32)=0),"",$C32/($D32*IF(OR($E32="kg",$E32="lít"),1000,1)))</f>
        <v/>
      </c>
    </row>
    <row r="33" customFormat="false" ht="18.75" hidden="false" customHeight="true" outlineLevel="0" collapsed="false">
      <c r="A33" s="21"/>
      <c r="B33" s="21"/>
      <c r="C33" s="45"/>
      <c r="D33" s="49"/>
      <c r="E33" s="34"/>
      <c r="F33" s="50" t="str">
        <f aca="false">IF($B33="","",IF(OR($E33="kg",$E33="g"),"g",IF(OR($E33="lít",$E33="ml"),"ml","cái")))</f>
        <v/>
      </c>
      <c r="G33" s="35" t="str">
        <f aca="false">IF(OR($B33="",N($D33)=0),"",$C33/($D33*IF(OR($E33="kg",$E33="lít"),1000,1)))</f>
        <v/>
      </c>
    </row>
    <row r="34" customFormat="false" ht="18.75" hidden="false" customHeight="true" outlineLevel="0" collapsed="false">
      <c r="A34" s="21"/>
      <c r="B34" s="21"/>
      <c r="C34" s="45"/>
      <c r="D34" s="49"/>
      <c r="E34" s="34"/>
      <c r="F34" s="50" t="str">
        <f aca="false">IF($B34="","",IF(OR($E34="kg",$E34="g"),"g",IF(OR($E34="lít",$E34="ml"),"ml","cái")))</f>
        <v/>
      </c>
      <c r="G34" s="35" t="str">
        <f aca="false">IF(OR($B34="",N($D34)=0),"",$C34/($D34*IF(OR($E34="kg",$E34="lít"),1000,1)))</f>
        <v/>
      </c>
    </row>
    <row r="35" customFormat="false" ht="18.75" hidden="false" customHeight="true" outlineLevel="0" collapsed="false">
      <c r="A35" s="21"/>
      <c r="B35" s="21"/>
      <c r="C35" s="45"/>
      <c r="D35" s="49"/>
      <c r="E35" s="34"/>
      <c r="F35" s="50" t="str">
        <f aca="false">IF($B35="","",IF(OR($E35="kg",$E35="g"),"g",IF(OR($E35="lít",$E35="ml"),"ml","cái")))</f>
        <v/>
      </c>
      <c r="G35" s="35" t="str">
        <f aca="false">IF(OR($B35="",N($D35)=0),"",$C35/($D35*IF(OR($E35="kg",$E35="lít"),1000,1)))</f>
        <v/>
      </c>
    </row>
    <row r="36" customFormat="false" ht="18.75" hidden="false" customHeight="true" outlineLevel="0" collapsed="false">
      <c r="A36" s="21"/>
      <c r="B36" s="21"/>
      <c r="C36" s="45"/>
      <c r="D36" s="49"/>
      <c r="E36" s="34"/>
      <c r="F36" s="50" t="str">
        <f aca="false">IF($B36="","",IF(OR($E36="kg",$E36="g"),"g",IF(OR($E36="lít",$E36="ml"),"ml","cái")))</f>
        <v/>
      </c>
      <c r="G36" s="35" t="str">
        <f aca="false">IF(OR($B36="",N($D36)=0),"",$C36/($D36*IF(OR($E36="kg",$E36="lít"),1000,1)))</f>
        <v/>
      </c>
    </row>
    <row r="37" customFormat="false" ht="18.75" hidden="false" customHeight="true" outlineLevel="0" collapsed="false">
      <c r="A37" s="21"/>
      <c r="B37" s="21"/>
      <c r="C37" s="45"/>
      <c r="D37" s="49"/>
      <c r="E37" s="34"/>
      <c r="F37" s="50" t="str">
        <f aca="false">IF($B37="","",IF(OR($E37="kg",$E37="g"),"g",IF(OR($E37="lít",$E37="ml"),"ml","cái")))</f>
        <v/>
      </c>
      <c r="G37" s="35" t="str">
        <f aca="false">IF(OR($B37="",N($D37)=0),"",$C37/($D37*IF(OR($E37="kg",$E37="lít"),1000,1)))</f>
        <v/>
      </c>
    </row>
    <row r="38" customFormat="false" ht="18.75" hidden="false" customHeight="true" outlineLevel="0" collapsed="false">
      <c r="A38" s="21"/>
      <c r="B38" s="21"/>
      <c r="C38" s="45"/>
      <c r="D38" s="49"/>
      <c r="E38" s="34"/>
      <c r="F38" s="50" t="str">
        <f aca="false">IF($B38="","",IF(OR($E38="kg",$E38="g"),"g",IF(OR($E38="lít",$E38="ml"),"ml","cái")))</f>
        <v/>
      </c>
      <c r="G38" s="35" t="str">
        <f aca="false">IF(OR($B38="",N($D38)=0),"",$C38/($D38*IF(OR($E38="kg",$E38="lít"),1000,1)))</f>
        <v/>
      </c>
    </row>
    <row r="39" customFormat="false" ht="18.75" hidden="false" customHeight="true" outlineLevel="0" collapsed="false">
      <c r="A39" s="21"/>
      <c r="B39" s="21"/>
      <c r="C39" s="45"/>
      <c r="D39" s="49"/>
      <c r="E39" s="34"/>
      <c r="F39" s="50" t="str">
        <f aca="false">IF($B39="","",IF(OR($E39="kg",$E39="g"),"g",IF(OR($E39="lít",$E39="ml"),"ml","cái")))</f>
        <v/>
      </c>
      <c r="G39" s="35" t="str">
        <f aca="false">IF(OR($B39="",N($D39)=0),"",$C39/($D39*IF(OR($E39="kg",$E39="lít"),1000,1)))</f>
        <v/>
      </c>
    </row>
    <row r="40" customFormat="false" ht="18.75" hidden="false" customHeight="true" outlineLevel="0" collapsed="false">
      <c r="A40" s="21"/>
      <c r="B40" s="21"/>
      <c r="C40" s="45"/>
      <c r="D40" s="49"/>
      <c r="E40" s="34"/>
      <c r="F40" s="50" t="str">
        <f aca="false">IF($B40="","",IF(OR($E40="kg",$E40="g"),"g",IF(OR($E40="lít",$E40="ml"),"ml","cái")))</f>
        <v/>
      </c>
      <c r="G40" s="35" t="str">
        <f aca="false">IF(OR($B40="",N($D40)=0),"",$C40/($D40*IF(OR($E40="kg",$E40="lít"),1000,1)))</f>
        <v/>
      </c>
    </row>
    <row r="41" customFormat="false" ht="18.75" hidden="false" customHeight="true" outlineLevel="0" collapsed="false">
      <c r="A41" s="21"/>
      <c r="B41" s="21"/>
      <c r="C41" s="45"/>
      <c r="D41" s="49"/>
      <c r="E41" s="34"/>
      <c r="F41" s="50" t="str">
        <f aca="false">IF($B41="","",IF(OR($E41="kg",$E41="g"),"g",IF(OR($E41="lít",$E41="ml"),"ml","cái")))</f>
        <v/>
      </c>
      <c r="G41" s="35" t="str">
        <f aca="false">IF(OR($B41="",N($D41)=0),"",$C41/($D41*IF(OR($E41="kg",$E41="lít"),1000,1)))</f>
        <v/>
      </c>
    </row>
    <row r="42" customFormat="false" ht="18.75" hidden="false" customHeight="true" outlineLevel="0" collapsed="false">
      <c r="A42" s="21"/>
      <c r="B42" s="21"/>
      <c r="C42" s="45"/>
      <c r="D42" s="49"/>
      <c r="E42" s="34"/>
      <c r="F42" s="50" t="str">
        <f aca="false">IF($B42="","",IF(OR($E42="kg",$E42="g"),"g",IF(OR($E42="lít",$E42="ml"),"ml","cái")))</f>
        <v/>
      </c>
      <c r="G42" s="35" t="str">
        <f aca="false">IF(OR($B42="",N($D42)=0),"",$C42/($D42*IF(OR($E42="kg",$E42="lít"),1000,1)))</f>
        <v/>
      </c>
    </row>
    <row r="43" customFormat="false" ht="18.75" hidden="false" customHeight="true" outlineLevel="0" collapsed="false">
      <c r="A43" s="21"/>
      <c r="B43" s="21"/>
      <c r="C43" s="45"/>
      <c r="D43" s="49"/>
      <c r="E43" s="34"/>
      <c r="F43" s="50" t="str">
        <f aca="false">IF($B43="","",IF(OR($E43="kg",$E43="g"),"g",IF(OR($E43="lít",$E43="ml"),"ml","cái")))</f>
        <v/>
      </c>
      <c r="G43" s="35" t="str">
        <f aca="false">IF(OR($B43="",N($D43)=0),"",$C43/($D43*IF(OR($E43="kg",$E43="lít"),1000,1)))</f>
        <v/>
      </c>
    </row>
    <row r="44" customFormat="false" ht="18.75" hidden="false" customHeight="true" outlineLevel="0" collapsed="false">
      <c r="A44" s="21"/>
      <c r="B44" s="21"/>
      <c r="C44" s="45"/>
      <c r="D44" s="49"/>
      <c r="E44" s="34"/>
      <c r="F44" s="50" t="str">
        <f aca="false">IF($B44="","",IF(OR($E44="kg",$E44="g"),"g",IF(OR($E44="lít",$E44="ml"),"ml","cái")))</f>
        <v/>
      </c>
      <c r="G44" s="35" t="str">
        <f aca="false">IF(OR($B44="",N($D44)=0),"",$C44/($D44*IF(OR($E44="kg",$E44="lít"),1000,1)))</f>
        <v/>
      </c>
    </row>
  </sheetData>
  <dataValidations count="2">
    <dataValidation allowBlank="true" error="Chọn một trong: g, kg, ml, lít, cái" errorStyle="stop" errorTitle="Đơn vị không hợp lệ" operator="between" showDropDown="false" showErrorMessage="false" showInputMessage="false" sqref="E5:E44" type="list">
      <formula1>"g,kg,ml,lít,cái"</formula1>
      <formula2>0</formula2>
    </dataValidation>
    <dataValidation allowBlank="true" errorStyle="stop" operator="between" showDropDown="false" showErrorMessage="false" showInputMessage="false" sqref="A5:A44" type="list">
      <formula1>"Trà / cà phê,Syrup,Mứt,Đường,Topping,Nguyên liệu tươi,Sữa / kem,Vật tư (ly,nắp,ống hút),Khác"</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24B"/>
    <pageSetUpPr fitToPage="true"/>
  </sheetPr>
  <dimension ref="A1:G2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30"/>
    <col collapsed="false" customWidth="true" hidden="false" outlineLevel="0" max="3" min="3" style="0" width="16"/>
    <col collapsed="false" customWidth="true" hidden="false" outlineLevel="0" max="4" min="4" style="0" width="10"/>
    <col collapsed="false" customWidth="true" hidden="false" outlineLevel="0" max="5" min="5" style="0" width="18"/>
    <col collapsed="false" customWidth="true" hidden="false" outlineLevel="0" max="6" min="6" style="0" width="16"/>
    <col collapsed="false" customWidth="true" hidden="false" outlineLevel="0" max="7" min="7" style="0" width="24"/>
  </cols>
  <sheetData>
    <row r="1" customFormat="false" ht="36" hidden="false" customHeight="true" outlineLevel="0" collapsed="false">
      <c r="A1" s="18" t="s">
        <v>125</v>
      </c>
      <c r="B1" s="1"/>
      <c r="C1" s="1"/>
      <c r="D1" s="1"/>
      <c r="E1" s="1"/>
      <c r="F1" s="1"/>
      <c r="G1" s="1"/>
    </row>
    <row r="2" customFormat="false" ht="21.75" hidden="false" customHeight="true" outlineLevel="0" collapsed="false">
      <c r="A2" s="19" t="s">
        <v>126</v>
      </c>
      <c r="B2" s="1"/>
      <c r="C2" s="1"/>
      <c r="D2" s="1"/>
      <c r="E2" s="1"/>
      <c r="F2" s="1"/>
      <c r="G2" s="1"/>
    </row>
    <row r="3" customFormat="false" ht="3.75" hidden="false" customHeight="true" outlineLevel="0" collapsed="false">
      <c r="A3" s="4"/>
      <c r="B3" s="4"/>
      <c r="C3" s="4"/>
      <c r="D3" s="4"/>
      <c r="E3" s="4"/>
      <c r="F3" s="4"/>
      <c r="G3" s="4"/>
    </row>
    <row r="4" customFormat="false" ht="31.5" hidden="false" customHeight="true" outlineLevel="0" collapsed="false">
      <c r="A4" s="31" t="s">
        <v>40</v>
      </c>
      <c r="B4" s="31" t="s">
        <v>127</v>
      </c>
      <c r="C4" s="31" t="s">
        <v>128</v>
      </c>
      <c r="D4" s="31" t="s">
        <v>57</v>
      </c>
      <c r="E4" s="31" t="s">
        <v>129</v>
      </c>
      <c r="F4" s="31" t="s">
        <v>60</v>
      </c>
      <c r="G4" s="31" t="s">
        <v>130</v>
      </c>
    </row>
    <row r="5" customFormat="false" ht="18" hidden="false" customHeight="true" outlineLevel="0" collapsed="false">
      <c r="A5" s="21" t="s">
        <v>41</v>
      </c>
      <c r="B5" s="21" t="s">
        <v>63</v>
      </c>
      <c r="C5" s="49" t="n">
        <v>8</v>
      </c>
      <c r="D5" s="50" t="str">
        <f aca="false">IF($B5="","",IFERROR(INDEX('Nguyên liệu'!$F$5:$F$44,MATCH($B5,'Nguyên liệu'!$B$5:$B$44,0)),""))</f>
        <v>g</v>
      </c>
      <c r="E5" s="35" t="n">
        <f aca="false">IF($B5="","",IFERROR(INDEX('Nguyên liệu'!$G$5:$G$44,MATCH($B5,'Nguyên liệu'!$B$5:$B$44,0)),0))</f>
        <v>280</v>
      </c>
      <c r="F5" s="36" t="n">
        <f aca="false">IF(OR($A5="",$B5=""),"",N($C5)*N($E5))</f>
        <v>2240</v>
      </c>
      <c r="G5" s="50" t="str">
        <f aca="false">IF($B5="","",IF(ISNA(MATCH($B5,'Nguyên liệu'!$B$5:$B$44,0)),"Không thấy nguyên liệu",IF(ISNA(MATCH($A5,'Tổng hợp menu'!$A$8:$A$32,0)),"Không thấy tên món","OK")))</f>
        <v>OK</v>
      </c>
    </row>
    <row r="6" customFormat="false" ht="18" hidden="false" customHeight="true" outlineLevel="0" collapsed="false">
      <c r="A6" s="21" t="s">
        <v>41</v>
      </c>
      <c r="B6" s="21" t="s">
        <v>110</v>
      </c>
      <c r="C6" s="49" t="n">
        <v>15</v>
      </c>
      <c r="D6" s="50" t="str">
        <f aca="false">IF($B6="","",IFERROR(INDEX('Nguyên liệu'!$F$5:$F$44,MATCH($B6,'Nguyên liệu'!$B$5:$B$44,0)),""))</f>
        <v>g</v>
      </c>
      <c r="E6" s="35" t="n">
        <f aca="false">IF($B6="","",IFERROR(INDEX('Nguyên liệu'!$G$5:$G$44,MATCH($B6,'Nguyên liệu'!$B$5:$B$44,0)),0))</f>
        <v>24</v>
      </c>
      <c r="F6" s="36" t="n">
        <f aca="false">IF(OR($A6="",$B6=""),"",N($C6)*N($E6))</f>
        <v>360</v>
      </c>
      <c r="G6" s="50" t="str">
        <f aca="false">IF($B6="","",IF(ISNA(MATCH($B6,'Nguyên liệu'!$B$5:$B$44,0)),"Không thấy nguyên liệu",IF(ISNA(MATCH($A6,'Tổng hợp menu'!$A$8:$A$32,0)),"Không thấy tên món","OK")))</f>
        <v>OK</v>
      </c>
    </row>
    <row r="7" customFormat="false" ht="18" hidden="false" customHeight="true" outlineLevel="0" collapsed="false">
      <c r="A7" s="21" t="s">
        <v>41</v>
      </c>
      <c r="B7" s="21" t="s">
        <v>117</v>
      </c>
      <c r="C7" s="49" t="n">
        <v>60</v>
      </c>
      <c r="D7" s="50" t="str">
        <f aca="false">IF($B7="","",IFERROR(INDEX('Nguyên liệu'!$F$5:$F$44,MATCH($B7,'Nguyên liệu'!$B$5:$B$44,0)),""))</f>
        <v>ml</v>
      </c>
      <c r="E7" s="35" t="n">
        <f aca="false">IF($B7="","",IFERROR(INDEX('Nguyên liệu'!$G$5:$G$44,MATCH($B7,'Nguyên liệu'!$B$5:$B$44,0)),0))</f>
        <v>34</v>
      </c>
      <c r="F7" s="36" t="n">
        <f aca="false">IF(OR($A7="",$B7=""),"",N($C7)*N($E7))</f>
        <v>2040</v>
      </c>
      <c r="G7" s="50" t="str">
        <f aca="false">IF($B7="","",IF(ISNA(MATCH($B7,'Nguyên liệu'!$B$5:$B$44,0)),"Không thấy nguyên liệu",IF(ISNA(MATCH($A7,'Tổng hợp menu'!$A$8:$A$32,0)),"Không thấy tên món","OK")))</f>
        <v>OK</v>
      </c>
    </row>
    <row r="8" customFormat="false" ht="18" hidden="false" customHeight="true" outlineLevel="0" collapsed="false">
      <c r="A8" s="21" t="s">
        <v>41</v>
      </c>
      <c r="B8" s="21" t="s">
        <v>119</v>
      </c>
      <c r="C8" s="49" t="n">
        <v>25</v>
      </c>
      <c r="D8" s="50" t="str">
        <f aca="false">IF($B8="","",IFERROR(INDEX('Nguyên liệu'!$F$5:$F$44,MATCH($B8,'Nguyên liệu'!$B$5:$B$44,0)),""))</f>
        <v>g</v>
      </c>
      <c r="E8" s="35" t="n">
        <f aca="false">IF($B8="","",IFERROR(INDEX('Nguyên liệu'!$G$5:$G$44,MATCH($B8,'Nguyên liệu'!$B$5:$B$44,0)),0))</f>
        <v>62</v>
      </c>
      <c r="F8" s="36" t="n">
        <f aca="false">IF(OR($A8="",$B8=""),"",N($C8)*N($E8))</f>
        <v>1550</v>
      </c>
      <c r="G8" s="50" t="str">
        <f aca="false">IF($B8="","",IF(ISNA(MATCH($B8,'Nguyên liệu'!$B$5:$B$44,0)),"Không thấy nguyên liệu",IF(ISNA(MATCH($A8,'Tổng hợp menu'!$A$8:$A$32,0)),"Không thấy tên món","OK")))</f>
        <v>OK</v>
      </c>
    </row>
    <row r="9" customFormat="false" ht="18" hidden="false" customHeight="true" outlineLevel="0" collapsed="false">
      <c r="A9" s="21" t="s">
        <v>41</v>
      </c>
      <c r="B9" s="21" t="s">
        <v>76</v>
      </c>
      <c r="C9" s="49" t="n">
        <v>40</v>
      </c>
      <c r="D9" s="50" t="str">
        <f aca="false">IF($B9="","",IFERROR(INDEX('Nguyên liệu'!$F$5:$F$44,MATCH($B9,'Nguyên liệu'!$B$5:$B$44,0)),""))</f>
        <v>g</v>
      </c>
      <c r="E9" s="35" t="n">
        <f aca="false">IF($B9="","",IFERROR(INDEX('Nguyên liệu'!$G$5:$G$44,MATCH($B9,'Nguyên liệu'!$B$5:$B$44,0)),0))</f>
        <v>55</v>
      </c>
      <c r="F9" s="36" t="n">
        <f aca="false">IF(OR($A9="",$B9=""),"",N($C9)*N($E9))</f>
        <v>2200</v>
      </c>
      <c r="G9" s="50" t="str">
        <f aca="false">IF($B9="","",IF(ISNA(MATCH($B9,'Nguyên liệu'!$B$5:$B$44,0)),"Không thấy nguyên liệu",IF(ISNA(MATCH($A9,'Tổng hợp menu'!$A$8:$A$32,0)),"Không thấy tên món","OK")))</f>
        <v>OK</v>
      </c>
    </row>
    <row r="10" customFormat="false" ht="18" hidden="false" customHeight="true" outlineLevel="0" collapsed="false">
      <c r="A10" s="21" t="s">
        <v>41</v>
      </c>
      <c r="B10" s="21" t="s">
        <v>121</v>
      </c>
      <c r="C10" s="49" t="n">
        <v>1</v>
      </c>
      <c r="D10" s="50" t="str">
        <f aca="false">IF($B10="","",IFERROR(INDEX('Nguyên liệu'!$F$5:$F$44,MATCH($B10,'Nguyên liệu'!$B$5:$B$44,0)),""))</f>
        <v>cái</v>
      </c>
      <c r="E10" s="35" t="n">
        <f aca="false">IF($B10="","",IFERROR(INDEX('Nguyên liệu'!$G$5:$G$44,MATCH($B10,'Nguyên liệu'!$B$5:$B$44,0)),0))</f>
        <v>850</v>
      </c>
      <c r="F10" s="36" t="n">
        <f aca="false">IF(OR($A10="",$B10=""),"",N($C10)*N($E10))</f>
        <v>850</v>
      </c>
      <c r="G10" s="50" t="str">
        <f aca="false">IF($B10="","",IF(ISNA(MATCH($B10,'Nguyên liệu'!$B$5:$B$44,0)),"Không thấy nguyên liệu",IF(ISNA(MATCH($A10,'Tổng hợp menu'!$A$8:$A$32,0)),"Không thấy tên món","OK")))</f>
        <v>OK</v>
      </c>
    </row>
    <row r="11" customFormat="false" ht="18" hidden="false" customHeight="true" outlineLevel="0" collapsed="false">
      <c r="A11" s="21" t="s">
        <v>41</v>
      </c>
      <c r="B11" s="21" t="s">
        <v>123</v>
      </c>
      <c r="C11" s="49" t="n">
        <v>1</v>
      </c>
      <c r="D11" s="50" t="str">
        <f aca="false">IF($B11="","",IFERROR(INDEX('Nguyên liệu'!$F$5:$F$44,MATCH($B11,'Nguyên liệu'!$B$5:$B$44,0)),""))</f>
        <v>cái</v>
      </c>
      <c r="E11" s="35" t="n">
        <f aca="false">IF($B11="","",IFERROR(INDEX('Nguyên liệu'!$G$5:$G$44,MATCH($B11,'Nguyên liệu'!$B$5:$B$44,0)),0))</f>
        <v>250</v>
      </c>
      <c r="F11" s="36" t="n">
        <f aca="false">IF(OR($A11="",$B11=""),"",N($C11)*N($E11))</f>
        <v>250</v>
      </c>
      <c r="G11" s="50" t="str">
        <f aca="false">IF($B11="","",IF(ISNA(MATCH($B11,'Nguyên liệu'!$B$5:$B$44,0)),"Không thấy nguyên liệu",IF(ISNA(MATCH($A11,'Tổng hợp menu'!$A$8:$A$32,0)),"Không thấy tên món","OK")))</f>
        <v>OK</v>
      </c>
    </row>
    <row r="12" customFormat="false" ht="18" hidden="false" customHeight="true" outlineLevel="0" collapsed="false">
      <c r="A12" s="21" t="s">
        <v>41</v>
      </c>
      <c r="B12" s="21" t="s">
        <v>124</v>
      </c>
      <c r="C12" s="49" t="n">
        <v>1</v>
      </c>
      <c r="D12" s="50" t="str">
        <f aca="false">IF($B12="","",IFERROR(INDEX('Nguyên liệu'!$F$5:$F$44,MATCH($B12,'Nguyên liệu'!$B$5:$B$44,0)),""))</f>
        <v>cái</v>
      </c>
      <c r="E12" s="35" t="n">
        <f aca="false">IF($B12="","",IFERROR(INDEX('Nguyên liệu'!$G$5:$G$44,MATCH($B12,'Nguyên liệu'!$B$5:$B$44,0)),0))</f>
        <v>180</v>
      </c>
      <c r="F12" s="36" t="n">
        <f aca="false">IF(OR($A12="",$B12=""),"",N($C12)*N($E12))</f>
        <v>180</v>
      </c>
      <c r="G12" s="50" t="str">
        <f aca="false">IF($B12="","",IF(ISNA(MATCH($B12,'Nguyên liệu'!$B$5:$B$44,0)),"Không thấy nguyên liệu",IF(ISNA(MATCH($A12,'Tổng hợp menu'!$A$8:$A$32,0)),"Không thấy tên món","OK")))</f>
        <v>OK</v>
      </c>
    </row>
    <row r="13" customFormat="false" ht="18" hidden="false" customHeight="true" outlineLevel="0" collapsed="false">
      <c r="A13" s="21" t="s">
        <v>98</v>
      </c>
      <c r="B13" s="21" t="s">
        <v>106</v>
      </c>
      <c r="C13" s="49" t="n">
        <v>6</v>
      </c>
      <c r="D13" s="50" t="str">
        <f aca="false">IF($B13="","",IFERROR(INDEX('Nguyên liệu'!$F$5:$F$44,MATCH($B13,'Nguyên liệu'!$B$5:$B$44,0)),""))</f>
        <v>g</v>
      </c>
      <c r="E13" s="35" t="n">
        <f aca="false">IF($B13="","",IFERROR(INDEX('Nguyên liệu'!$G$5:$G$44,MATCH($B13,'Nguyên liệu'!$B$5:$B$44,0)),0))</f>
        <v>160</v>
      </c>
      <c r="F13" s="36" t="n">
        <f aca="false">IF(OR($A13="",$B13=""),"",N($C13)*N($E13))</f>
        <v>960</v>
      </c>
      <c r="G13" s="50" t="str">
        <f aca="false">IF($B13="","",IF(ISNA(MATCH($B13,'Nguyên liệu'!$B$5:$B$44,0)),"Không thấy nguyên liệu",IF(ISNA(MATCH($A13,'Tổng hợp menu'!$A$8:$A$32,0)),"Không thấy tên món","OK")))</f>
        <v>OK</v>
      </c>
    </row>
    <row r="14" customFormat="false" ht="18" hidden="false" customHeight="true" outlineLevel="0" collapsed="false">
      <c r="A14" s="21" t="s">
        <v>98</v>
      </c>
      <c r="B14" s="21" t="s">
        <v>108</v>
      </c>
      <c r="C14" s="49" t="n">
        <v>30</v>
      </c>
      <c r="D14" s="50" t="str">
        <f aca="false">IF($B14="","",IFERROR(INDEX('Nguyên liệu'!$F$5:$F$44,MATCH($B14,'Nguyên liệu'!$B$5:$B$44,0)),""))</f>
        <v>ml</v>
      </c>
      <c r="E14" s="35" t="n">
        <f aca="false">IF($B14="","",IFERROR(INDEX('Nguyên liệu'!$G$5:$G$44,MATCH($B14,'Nguyên liệu'!$B$5:$B$44,0)),0))</f>
        <v>146.666666666667</v>
      </c>
      <c r="F14" s="36" t="n">
        <f aca="false">IF(OR($A14="",$B14=""),"",N($C14)*N($E14))</f>
        <v>4400</v>
      </c>
      <c r="G14" s="50" t="str">
        <f aca="false">IF($B14="","",IF(ISNA(MATCH($B14,'Nguyên liệu'!$B$5:$B$44,0)),"Không thấy nguyên liệu",IF(ISNA(MATCH($A14,'Tổng hợp menu'!$A$8:$A$32,0)),"Không thấy tên món","OK")))</f>
        <v>OK</v>
      </c>
    </row>
    <row r="15" customFormat="false" ht="18" hidden="false" customHeight="true" outlineLevel="0" collapsed="false">
      <c r="A15" s="21" t="s">
        <v>98</v>
      </c>
      <c r="B15" s="21" t="s">
        <v>109</v>
      </c>
      <c r="C15" s="49" t="n">
        <v>10</v>
      </c>
      <c r="D15" s="50" t="str">
        <f aca="false">IF($B15="","",IFERROR(INDEX('Nguyên liệu'!$F$5:$F$44,MATCH($B15,'Nguyên liệu'!$B$5:$B$44,0)),""))</f>
        <v>g</v>
      </c>
      <c r="E15" s="35" t="n">
        <f aca="false">IF($B15="","",IFERROR(INDEX('Nguyên liệu'!$G$5:$G$44,MATCH($B15,'Nguyên liệu'!$B$5:$B$44,0)),0))</f>
        <v>95</v>
      </c>
      <c r="F15" s="36" t="n">
        <f aca="false">IF(OR($A15="",$B15=""),"",N($C15)*N($E15))</f>
        <v>950</v>
      </c>
      <c r="G15" s="50" t="str">
        <f aca="false">IF($B15="","",IF(ISNA(MATCH($B15,'Nguyên liệu'!$B$5:$B$44,0)),"Không thấy nguyên liệu",IF(ISNA(MATCH($A15,'Tổng hợp menu'!$A$8:$A$32,0)),"Không thấy tên món","OK")))</f>
        <v>OK</v>
      </c>
    </row>
    <row r="16" customFormat="false" ht="18" hidden="false" customHeight="true" outlineLevel="0" collapsed="false">
      <c r="A16" s="21" t="s">
        <v>98</v>
      </c>
      <c r="B16" s="21" t="s">
        <v>113</v>
      </c>
      <c r="C16" s="49" t="n">
        <v>40</v>
      </c>
      <c r="D16" s="50" t="str">
        <f aca="false">IF($B16="","",IFERROR(INDEX('Nguyên liệu'!$F$5:$F$44,MATCH($B16,'Nguyên liệu'!$B$5:$B$44,0)),""))</f>
        <v>g</v>
      </c>
      <c r="E16" s="35" t="n">
        <f aca="false">IF($B16="","",IFERROR(INDEX('Nguyên liệu'!$G$5:$G$44,MATCH($B16,'Nguyên liệu'!$B$5:$B$44,0)),0))</f>
        <v>63.4146341463415</v>
      </c>
      <c r="F16" s="36" t="n">
        <f aca="false">IF(OR($A16="",$B16=""),"",N($C16)*N($E16))</f>
        <v>2536.58536585366</v>
      </c>
      <c r="G16" s="50" t="str">
        <f aca="false">IF($B16="","",IF(ISNA(MATCH($B16,'Nguyên liệu'!$B$5:$B$44,0)),"Không thấy nguyên liệu",IF(ISNA(MATCH($A16,'Tổng hợp menu'!$A$8:$A$32,0)),"Không thấy tên món","OK")))</f>
        <v>OK</v>
      </c>
    </row>
    <row r="17" customFormat="false" ht="18" hidden="false" customHeight="true" outlineLevel="0" collapsed="false">
      <c r="A17" s="21" t="s">
        <v>98</v>
      </c>
      <c r="B17" s="21" t="s">
        <v>114</v>
      </c>
      <c r="C17" s="49" t="n">
        <v>30</v>
      </c>
      <c r="D17" s="50" t="str">
        <f aca="false">IF($B17="","",IFERROR(INDEX('Nguyên liệu'!$F$5:$F$44,MATCH($B17,'Nguyên liệu'!$B$5:$B$44,0)),""))</f>
        <v>g</v>
      </c>
      <c r="E17" s="35" t="n">
        <f aca="false">IF($B17="","",IFERROR(INDEX('Nguyên liệu'!$G$5:$G$44,MATCH($B17,'Nguyên liệu'!$B$5:$B$44,0)),0))</f>
        <v>35</v>
      </c>
      <c r="F17" s="36" t="n">
        <f aca="false">IF(OR($A17="",$B17=""),"",N($C17)*N($E17))</f>
        <v>1050</v>
      </c>
      <c r="G17" s="50" t="str">
        <f aca="false">IF($B17="","",IF(ISNA(MATCH($B17,'Nguyên liệu'!$B$5:$B$44,0)),"Không thấy nguyên liệu",IF(ISNA(MATCH($A17,'Tổng hợp menu'!$A$8:$A$32,0)),"Không thấy tên món","OK")))</f>
        <v>OK</v>
      </c>
    </row>
    <row r="18" customFormat="false" ht="18" hidden="false" customHeight="true" outlineLevel="0" collapsed="false">
      <c r="A18" s="21" t="s">
        <v>98</v>
      </c>
      <c r="B18" s="21" t="s">
        <v>115</v>
      </c>
      <c r="C18" s="49" t="n">
        <v>5</v>
      </c>
      <c r="D18" s="50" t="str">
        <f aca="false">IF($B18="","",IFERROR(INDEX('Nguyên liệu'!$F$5:$F$44,MATCH($B18,'Nguyên liệu'!$B$5:$B$44,0)),""))</f>
        <v>g</v>
      </c>
      <c r="E18" s="35" t="n">
        <f aca="false">IF($B18="","",IFERROR(INDEX('Nguyên liệu'!$G$5:$G$44,MATCH($B18,'Nguyên liệu'!$B$5:$B$44,0)),0))</f>
        <v>20</v>
      </c>
      <c r="F18" s="36" t="n">
        <f aca="false">IF(OR($A18="",$B18=""),"",N($C18)*N($E18))</f>
        <v>100</v>
      </c>
      <c r="G18" s="50" t="str">
        <f aca="false">IF($B18="","",IF(ISNA(MATCH($B18,'Nguyên liệu'!$B$5:$B$44,0)),"Không thấy nguyên liệu",IF(ISNA(MATCH($A18,'Tổng hợp menu'!$A$8:$A$32,0)),"Không thấy tên món","OK")))</f>
        <v>OK</v>
      </c>
    </row>
    <row r="19" customFormat="false" ht="18" hidden="false" customHeight="true" outlineLevel="0" collapsed="false">
      <c r="A19" s="21" t="s">
        <v>98</v>
      </c>
      <c r="B19" s="21" t="s">
        <v>110</v>
      </c>
      <c r="C19" s="49" t="n">
        <v>10</v>
      </c>
      <c r="D19" s="50" t="str">
        <f aca="false">IF($B19="","",IFERROR(INDEX('Nguyên liệu'!$F$5:$F$44,MATCH($B19,'Nguyên liệu'!$B$5:$B$44,0)),""))</f>
        <v>g</v>
      </c>
      <c r="E19" s="35" t="n">
        <f aca="false">IF($B19="","",IFERROR(INDEX('Nguyên liệu'!$G$5:$G$44,MATCH($B19,'Nguyên liệu'!$B$5:$B$44,0)),0))</f>
        <v>24</v>
      </c>
      <c r="F19" s="36" t="n">
        <f aca="false">IF(OR($A19="",$B19=""),"",N($C19)*N($E19))</f>
        <v>240</v>
      </c>
      <c r="G19" s="50" t="str">
        <f aca="false">IF($B19="","",IF(ISNA(MATCH($B19,'Nguyên liệu'!$B$5:$B$44,0)),"Không thấy nguyên liệu",IF(ISNA(MATCH($A19,'Tổng hợp menu'!$A$8:$A$32,0)),"Không thấy tên món","OK")))</f>
        <v>OK</v>
      </c>
    </row>
    <row r="20" customFormat="false" ht="18" hidden="false" customHeight="true" outlineLevel="0" collapsed="false">
      <c r="A20" s="21" t="s">
        <v>98</v>
      </c>
      <c r="B20" s="21" t="s">
        <v>121</v>
      </c>
      <c r="C20" s="49" t="n">
        <v>1</v>
      </c>
      <c r="D20" s="50" t="str">
        <f aca="false">IF($B20="","",IFERROR(INDEX('Nguyên liệu'!$F$5:$F$44,MATCH($B20,'Nguyên liệu'!$B$5:$B$44,0)),""))</f>
        <v>cái</v>
      </c>
      <c r="E20" s="35" t="n">
        <f aca="false">IF($B20="","",IFERROR(INDEX('Nguyên liệu'!$G$5:$G$44,MATCH($B20,'Nguyên liệu'!$B$5:$B$44,0)),0))</f>
        <v>850</v>
      </c>
      <c r="F20" s="36" t="n">
        <f aca="false">IF(OR($A20="",$B20=""),"",N($C20)*N($E20))</f>
        <v>850</v>
      </c>
      <c r="G20" s="50" t="str">
        <f aca="false">IF($B20="","",IF(ISNA(MATCH($B20,'Nguyên liệu'!$B$5:$B$44,0)),"Không thấy nguyên liệu",IF(ISNA(MATCH($A20,'Tổng hợp menu'!$A$8:$A$32,0)),"Không thấy tên món","OK")))</f>
        <v>OK</v>
      </c>
    </row>
    <row r="21" customFormat="false" ht="18" hidden="false" customHeight="true" outlineLevel="0" collapsed="false">
      <c r="A21" s="21" t="s">
        <v>98</v>
      </c>
      <c r="B21" s="21" t="s">
        <v>123</v>
      </c>
      <c r="C21" s="49" t="n">
        <v>1</v>
      </c>
      <c r="D21" s="50" t="str">
        <f aca="false">IF($B21="","",IFERROR(INDEX('Nguyên liệu'!$F$5:$F$44,MATCH($B21,'Nguyên liệu'!$B$5:$B$44,0)),""))</f>
        <v>cái</v>
      </c>
      <c r="E21" s="35" t="n">
        <f aca="false">IF($B21="","",IFERROR(INDEX('Nguyên liệu'!$G$5:$G$44,MATCH($B21,'Nguyên liệu'!$B$5:$B$44,0)),0))</f>
        <v>250</v>
      </c>
      <c r="F21" s="36" t="n">
        <f aca="false">IF(OR($A21="",$B21=""),"",N($C21)*N($E21))</f>
        <v>250</v>
      </c>
      <c r="G21" s="50" t="str">
        <f aca="false">IF($B21="","",IF(ISNA(MATCH($B21,'Nguyên liệu'!$B$5:$B$44,0)),"Không thấy nguyên liệu",IF(ISNA(MATCH($A21,'Tổng hợp menu'!$A$8:$A$32,0)),"Không thấy tên món","OK")))</f>
        <v>OK</v>
      </c>
    </row>
    <row r="22" customFormat="false" ht="18" hidden="false" customHeight="true" outlineLevel="0" collapsed="false">
      <c r="A22" s="21" t="s">
        <v>98</v>
      </c>
      <c r="B22" s="21" t="s">
        <v>124</v>
      </c>
      <c r="C22" s="49" t="n">
        <v>1</v>
      </c>
      <c r="D22" s="50" t="str">
        <f aca="false">IF($B22="","",IFERROR(INDEX('Nguyên liệu'!$F$5:$F$44,MATCH($B22,'Nguyên liệu'!$B$5:$B$44,0)),""))</f>
        <v>cái</v>
      </c>
      <c r="E22" s="35" t="n">
        <f aca="false">IF($B22="","",IFERROR(INDEX('Nguyên liệu'!$G$5:$G$44,MATCH($B22,'Nguyên liệu'!$B$5:$B$44,0)),0))</f>
        <v>180</v>
      </c>
      <c r="F22" s="36" t="n">
        <f aca="false">IF(OR($A22="",$B22=""),"",N($C22)*N($E22))</f>
        <v>180</v>
      </c>
      <c r="G22" s="50" t="str">
        <f aca="false">IF($B22="","",IF(ISNA(MATCH($B22,'Nguyên liệu'!$B$5:$B$44,0)),"Không thấy nguyên liệu",IF(ISNA(MATCH($A22,'Tổng hợp menu'!$A$8:$A$32,0)),"Không thấy tên món","OK")))</f>
        <v>OK</v>
      </c>
    </row>
    <row r="23" customFormat="false" ht="18" hidden="false" customHeight="true" outlineLevel="0" collapsed="false">
      <c r="A23" s="21" t="s">
        <v>99</v>
      </c>
      <c r="B23" s="21" t="s">
        <v>107</v>
      </c>
      <c r="C23" s="49" t="n">
        <v>20</v>
      </c>
      <c r="D23" s="50" t="str">
        <f aca="false">IF($B23="","",IFERROR(INDEX('Nguyên liệu'!$F$5:$F$44,MATCH($B23,'Nguyên liệu'!$B$5:$B$44,0)),""))</f>
        <v>g</v>
      </c>
      <c r="E23" s="35" t="n">
        <f aca="false">IF($B23="","",IFERROR(INDEX('Nguyên liệu'!$G$5:$G$44,MATCH($B23,'Nguyên liệu'!$B$5:$B$44,0)),0))</f>
        <v>190</v>
      </c>
      <c r="F23" s="36" t="n">
        <f aca="false">IF(OR($A23="",$B23=""),"",N($C23)*N($E23))</f>
        <v>3800</v>
      </c>
      <c r="G23" s="50" t="str">
        <f aca="false">IF($B23="","",IF(ISNA(MATCH($B23,'Nguyên liệu'!$B$5:$B$44,0)),"Không thấy nguyên liệu",IF(ISNA(MATCH($A23,'Tổng hợp menu'!$A$8:$A$32,0)),"Không thấy tên món","OK")))</f>
        <v>OK</v>
      </c>
    </row>
    <row r="24" customFormat="false" ht="18" hidden="false" customHeight="true" outlineLevel="0" collapsed="false">
      <c r="A24" s="21" t="s">
        <v>99</v>
      </c>
      <c r="B24" s="21" t="s">
        <v>81</v>
      </c>
      <c r="C24" s="49" t="n">
        <v>30</v>
      </c>
      <c r="D24" s="50" t="str">
        <f aca="false">IF($B24="","",IFERROR(INDEX('Nguyên liệu'!$F$5:$F$44,MATCH($B24,'Nguyên liệu'!$B$5:$B$44,0)),""))</f>
        <v>g</v>
      </c>
      <c r="E24" s="35" t="n">
        <f aca="false">IF($B24="","",IFERROR(INDEX('Nguyên liệu'!$G$5:$G$44,MATCH($B24,'Nguyên liệu'!$B$5:$B$44,0)),0))</f>
        <v>100</v>
      </c>
      <c r="F24" s="36" t="n">
        <f aca="false">IF(OR($A24="",$B24=""),"",N($C24)*N($E24))</f>
        <v>3000</v>
      </c>
      <c r="G24" s="50" t="str">
        <f aca="false">IF($B24="","",IF(ISNA(MATCH($B24,'Nguyên liệu'!$B$5:$B$44,0)),"Không thấy nguyên liệu",IF(ISNA(MATCH($A24,'Tổng hợp menu'!$A$8:$A$32,0)),"Không thấy tên món","OK")))</f>
        <v>OK</v>
      </c>
    </row>
    <row r="25" customFormat="false" ht="18" hidden="false" customHeight="true" outlineLevel="0" collapsed="false">
      <c r="A25" s="21" t="s">
        <v>99</v>
      </c>
      <c r="B25" s="21" t="s">
        <v>121</v>
      </c>
      <c r="C25" s="49" t="n">
        <v>1</v>
      </c>
      <c r="D25" s="50" t="str">
        <f aca="false">IF($B25="","",IFERROR(INDEX('Nguyên liệu'!$F$5:$F$44,MATCH($B25,'Nguyên liệu'!$B$5:$B$44,0)),""))</f>
        <v>cái</v>
      </c>
      <c r="E25" s="35" t="n">
        <f aca="false">IF($B25="","",IFERROR(INDEX('Nguyên liệu'!$G$5:$G$44,MATCH($B25,'Nguyên liệu'!$B$5:$B$44,0)),0))</f>
        <v>850</v>
      </c>
      <c r="F25" s="36" t="n">
        <f aca="false">IF(OR($A25="",$B25=""),"",N($C25)*N($E25))</f>
        <v>850</v>
      </c>
      <c r="G25" s="50" t="str">
        <f aca="false">IF($B25="","",IF(ISNA(MATCH($B25,'Nguyên liệu'!$B$5:$B$44,0)),"Không thấy nguyên liệu",IF(ISNA(MATCH($A25,'Tổng hợp menu'!$A$8:$A$32,0)),"Không thấy tên món","OK")))</f>
        <v>OK</v>
      </c>
    </row>
    <row r="26" customFormat="false" ht="18" hidden="false" customHeight="true" outlineLevel="0" collapsed="false">
      <c r="A26" s="21" t="s">
        <v>99</v>
      </c>
      <c r="B26" s="21" t="s">
        <v>123</v>
      </c>
      <c r="C26" s="49" t="n">
        <v>1</v>
      </c>
      <c r="D26" s="50" t="str">
        <f aca="false">IF($B26="","",IFERROR(INDEX('Nguyên liệu'!$F$5:$F$44,MATCH($B26,'Nguyên liệu'!$B$5:$B$44,0)),""))</f>
        <v>cái</v>
      </c>
      <c r="E26" s="35" t="n">
        <f aca="false">IF($B26="","",IFERROR(INDEX('Nguyên liệu'!$G$5:$G$44,MATCH($B26,'Nguyên liệu'!$B$5:$B$44,0)),0))</f>
        <v>250</v>
      </c>
      <c r="F26" s="36" t="n">
        <f aca="false">IF(OR($A26="",$B26=""),"",N($C26)*N($E26))</f>
        <v>250</v>
      </c>
      <c r="G26" s="50" t="str">
        <f aca="false">IF($B26="","",IF(ISNA(MATCH($B26,'Nguyên liệu'!$B$5:$B$44,0)),"Không thấy nguyên liệu",IF(ISNA(MATCH($A26,'Tổng hợp menu'!$A$8:$A$32,0)),"Không thấy tên món","OK")))</f>
        <v>OK</v>
      </c>
    </row>
    <row r="27" customFormat="false" ht="18" hidden="false" customHeight="true" outlineLevel="0" collapsed="false">
      <c r="A27" s="21" t="s">
        <v>99</v>
      </c>
      <c r="B27" s="21" t="s">
        <v>124</v>
      </c>
      <c r="C27" s="49" t="n">
        <v>1</v>
      </c>
      <c r="D27" s="50" t="str">
        <f aca="false">IF($B27="","",IFERROR(INDEX('Nguyên liệu'!$F$5:$F$44,MATCH($B27,'Nguyên liệu'!$B$5:$B$44,0)),""))</f>
        <v>cái</v>
      </c>
      <c r="E27" s="35" t="n">
        <f aca="false">IF($B27="","",IFERROR(INDEX('Nguyên liệu'!$G$5:$G$44,MATCH($B27,'Nguyên liệu'!$B$5:$B$44,0)),0))</f>
        <v>180</v>
      </c>
      <c r="F27" s="36" t="n">
        <f aca="false">IF(OR($A27="",$B27=""),"",N($C27)*N($E27))</f>
        <v>180</v>
      </c>
      <c r="G27" s="50" t="str">
        <f aca="false">IF($B27="","",IF(ISNA(MATCH($B27,'Nguyên liệu'!$B$5:$B$44,0)),"Không thấy nguyên liệu",IF(ISNA(MATCH($A27,'Tổng hợp menu'!$A$8:$A$32,0)),"Không thấy tên món","OK")))</f>
        <v>OK</v>
      </c>
    </row>
    <row r="28" customFormat="false" ht="18" hidden="false" customHeight="true" outlineLevel="0" collapsed="false">
      <c r="A28" s="21"/>
      <c r="B28" s="21"/>
      <c r="C28" s="49"/>
      <c r="D28" s="50" t="str">
        <f aca="false">IF($B28="","",IFERROR(INDEX('Nguyên liệu'!$F$5:$F$44,MATCH($B28,'Nguyên liệu'!$B$5:$B$44,0)),""))</f>
        <v/>
      </c>
      <c r="E28" s="35" t="str">
        <f aca="false">IF($B28="","",IFERROR(INDEX('Nguyên liệu'!$G$5:$G$44,MATCH($B28,'Nguyên liệu'!$B$5:$B$44,0)),0))</f>
        <v/>
      </c>
      <c r="F28" s="36" t="str">
        <f aca="false">IF(OR($A28="",$B28=""),"",N($C28)*N($E28))</f>
        <v/>
      </c>
      <c r="G28" s="50" t="str">
        <f aca="false">IF($B28="","",IF(ISNA(MATCH($B28,'Nguyên liệu'!$B$5:$B$44,0)),"Không thấy nguyên liệu",IF(ISNA(MATCH($A28,'Tổng hợp menu'!$A$8:$A$32,0)),"Không thấy tên món","OK")))</f>
        <v/>
      </c>
    </row>
    <row r="29" customFormat="false" ht="18" hidden="false" customHeight="true" outlineLevel="0" collapsed="false">
      <c r="A29" s="21"/>
      <c r="B29" s="21"/>
      <c r="C29" s="49"/>
      <c r="D29" s="50" t="str">
        <f aca="false">IF($B29="","",IFERROR(INDEX('Nguyên liệu'!$F$5:$F$44,MATCH($B29,'Nguyên liệu'!$B$5:$B$44,0)),""))</f>
        <v/>
      </c>
      <c r="E29" s="35" t="str">
        <f aca="false">IF($B29="","",IFERROR(INDEX('Nguyên liệu'!$G$5:$G$44,MATCH($B29,'Nguyên liệu'!$B$5:$B$44,0)),0))</f>
        <v/>
      </c>
      <c r="F29" s="36" t="str">
        <f aca="false">IF(OR($A29="",$B29=""),"",N($C29)*N($E29))</f>
        <v/>
      </c>
      <c r="G29" s="50" t="str">
        <f aca="false">IF($B29="","",IF(ISNA(MATCH($B29,'Nguyên liệu'!$B$5:$B$44,0)),"Không thấy nguyên liệu",IF(ISNA(MATCH($A29,'Tổng hợp menu'!$A$8:$A$32,0)),"Không thấy tên món","OK")))</f>
        <v/>
      </c>
    </row>
    <row r="30" customFormat="false" ht="18" hidden="false" customHeight="true" outlineLevel="0" collapsed="false">
      <c r="A30" s="21"/>
      <c r="B30" s="21"/>
      <c r="C30" s="49"/>
      <c r="D30" s="50" t="str">
        <f aca="false">IF($B30="","",IFERROR(INDEX('Nguyên liệu'!$F$5:$F$44,MATCH($B30,'Nguyên liệu'!$B$5:$B$44,0)),""))</f>
        <v/>
      </c>
      <c r="E30" s="35" t="str">
        <f aca="false">IF($B30="","",IFERROR(INDEX('Nguyên liệu'!$G$5:$G$44,MATCH($B30,'Nguyên liệu'!$B$5:$B$44,0)),0))</f>
        <v/>
      </c>
      <c r="F30" s="36" t="str">
        <f aca="false">IF(OR($A30="",$B30=""),"",N($C30)*N($E30))</f>
        <v/>
      </c>
      <c r="G30" s="50" t="str">
        <f aca="false">IF($B30="","",IF(ISNA(MATCH($B30,'Nguyên liệu'!$B$5:$B$44,0)),"Không thấy nguyên liệu",IF(ISNA(MATCH($A30,'Tổng hợp menu'!$A$8:$A$32,0)),"Không thấy tên món","OK")))</f>
        <v/>
      </c>
    </row>
    <row r="31" customFormat="false" ht="18" hidden="false" customHeight="true" outlineLevel="0" collapsed="false">
      <c r="A31" s="21"/>
      <c r="B31" s="21"/>
      <c r="C31" s="49"/>
      <c r="D31" s="50" t="str">
        <f aca="false">IF($B31="","",IFERROR(INDEX('Nguyên liệu'!$F$5:$F$44,MATCH($B31,'Nguyên liệu'!$B$5:$B$44,0)),""))</f>
        <v/>
      </c>
      <c r="E31" s="35" t="str">
        <f aca="false">IF($B31="","",IFERROR(INDEX('Nguyên liệu'!$G$5:$G$44,MATCH($B31,'Nguyên liệu'!$B$5:$B$44,0)),0))</f>
        <v/>
      </c>
      <c r="F31" s="36" t="str">
        <f aca="false">IF(OR($A31="",$B31=""),"",N($C31)*N($E31))</f>
        <v/>
      </c>
      <c r="G31" s="50" t="str">
        <f aca="false">IF($B31="","",IF(ISNA(MATCH($B31,'Nguyên liệu'!$B$5:$B$44,0)),"Không thấy nguyên liệu",IF(ISNA(MATCH($A31,'Tổng hợp menu'!$A$8:$A$32,0)),"Không thấy tên món","OK")))</f>
        <v/>
      </c>
    </row>
    <row r="32" customFormat="false" ht="18" hidden="false" customHeight="true" outlineLevel="0" collapsed="false">
      <c r="A32" s="21"/>
      <c r="B32" s="21"/>
      <c r="C32" s="49"/>
      <c r="D32" s="50" t="str">
        <f aca="false">IF($B32="","",IFERROR(INDEX('Nguyên liệu'!$F$5:$F$44,MATCH($B32,'Nguyên liệu'!$B$5:$B$44,0)),""))</f>
        <v/>
      </c>
      <c r="E32" s="35" t="str">
        <f aca="false">IF($B32="","",IFERROR(INDEX('Nguyên liệu'!$G$5:$G$44,MATCH($B32,'Nguyên liệu'!$B$5:$B$44,0)),0))</f>
        <v/>
      </c>
      <c r="F32" s="36" t="str">
        <f aca="false">IF(OR($A32="",$B32=""),"",N($C32)*N($E32))</f>
        <v/>
      </c>
      <c r="G32" s="50" t="str">
        <f aca="false">IF($B32="","",IF(ISNA(MATCH($B32,'Nguyên liệu'!$B$5:$B$44,0)),"Không thấy nguyên liệu",IF(ISNA(MATCH($A32,'Tổng hợp menu'!$A$8:$A$32,0)),"Không thấy tên món","OK")))</f>
        <v/>
      </c>
    </row>
    <row r="33" customFormat="false" ht="18" hidden="false" customHeight="true" outlineLevel="0" collapsed="false">
      <c r="A33" s="21"/>
      <c r="B33" s="21"/>
      <c r="C33" s="49"/>
      <c r="D33" s="50" t="str">
        <f aca="false">IF($B33="","",IFERROR(INDEX('Nguyên liệu'!$F$5:$F$44,MATCH($B33,'Nguyên liệu'!$B$5:$B$44,0)),""))</f>
        <v/>
      </c>
      <c r="E33" s="35" t="str">
        <f aca="false">IF($B33="","",IFERROR(INDEX('Nguyên liệu'!$G$5:$G$44,MATCH($B33,'Nguyên liệu'!$B$5:$B$44,0)),0))</f>
        <v/>
      </c>
      <c r="F33" s="36" t="str">
        <f aca="false">IF(OR($A33="",$B33=""),"",N($C33)*N($E33))</f>
        <v/>
      </c>
      <c r="G33" s="50" t="str">
        <f aca="false">IF($B33="","",IF(ISNA(MATCH($B33,'Nguyên liệu'!$B$5:$B$44,0)),"Không thấy nguyên liệu",IF(ISNA(MATCH($A33,'Tổng hợp menu'!$A$8:$A$32,0)),"Không thấy tên món","OK")))</f>
        <v/>
      </c>
    </row>
    <row r="34" customFormat="false" ht="18" hidden="false" customHeight="true" outlineLevel="0" collapsed="false">
      <c r="A34" s="21"/>
      <c r="B34" s="21"/>
      <c r="C34" s="49"/>
      <c r="D34" s="50" t="str">
        <f aca="false">IF($B34="","",IFERROR(INDEX('Nguyên liệu'!$F$5:$F$44,MATCH($B34,'Nguyên liệu'!$B$5:$B$44,0)),""))</f>
        <v/>
      </c>
      <c r="E34" s="35" t="str">
        <f aca="false">IF($B34="","",IFERROR(INDEX('Nguyên liệu'!$G$5:$G$44,MATCH($B34,'Nguyên liệu'!$B$5:$B$44,0)),0))</f>
        <v/>
      </c>
      <c r="F34" s="36" t="str">
        <f aca="false">IF(OR($A34="",$B34=""),"",N($C34)*N($E34))</f>
        <v/>
      </c>
      <c r="G34" s="50" t="str">
        <f aca="false">IF($B34="","",IF(ISNA(MATCH($B34,'Nguyên liệu'!$B$5:$B$44,0)),"Không thấy nguyên liệu",IF(ISNA(MATCH($A34,'Tổng hợp menu'!$A$8:$A$32,0)),"Không thấy tên món","OK")))</f>
        <v/>
      </c>
    </row>
    <row r="35" customFormat="false" ht="18" hidden="false" customHeight="true" outlineLevel="0" collapsed="false">
      <c r="A35" s="21"/>
      <c r="B35" s="21"/>
      <c r="C35" s="49"/>
      <c r="D35" s="50" t="str">
        <f aca="false">IF($B35="","",IFERROR(INDEX('Nguyên liệu'!$F$5:$F$44,MATCH($B35,'Nguyên liệu'!$B$5:$B$44,0)),""))</f>
        <v/>
      </c>
      <c r="E35" s="35" t="str">
        <f aca="false">IF($B35="","",IFERROR(INDEX('Nguyên liệu'!$G$5:$G$44,MATCH($B35,'Nguyên liệu'!$B$5:$B$44,0)),0))</f>
        <v/>
      </c>
      <c r="F35" s="36" t="str">
        <f aca="false">IF(OR($A35="",$B35=""),"",N($C35)*N($E35))</f>
        <v/>
      </c>
      <c r="G35" s="50" t="str">
        <f aca="false">IF($B35="","",IF(ISNA(MATCH($B35,'Nguyên liệu'!$B$5:$B$44,0)),"Không thấy nguyên liệu",IF(ISNA(MATCH($A35,'Tổng hợp menu'!$A$8:$A$32,0)),"Không thấy tên món","OK")))</f>
        <v/>
      </c>
    </row>
    <row r="36" customFormat="false" ht="18" hidden="false" customHeight="true" outlineLevel="0" collapsed="false">
      <c r="A36" s="21"/>
      <c r="B36" s="21"/>
      <c r="C36" s="49"/>
      <c r="D36" s="50" t="str">
        <f aca="false">IF($B36="","",IFERROR(INDEX('Nguyên liệu'!$F$5:$F$44,MATCH($B36,'Nguyên liệu'!$B$5:$B$44,0)),""))</f>
        <v/>
      </c>
      <c r="E36" s="35" t="str">
        <f aca="false">IF($B36="","",IFERROR(INDEX('Nguyên liệu'!$G$5:$G$44,MATCH($B36,'Nguyên liệu'!$B$5:$B$44,0)),0))</f>
        <v/>
      </c>
      <c r="F36" s="36" t="str">
        <f aca="false">IF(OR($A36="",$B36=""),"",N($C36)*N($E36))</f>
        <v/>
      </c>
      <c r="G36" s="50" t="str">
        <f aca="false">IF($B36="","",IF(ISNA(MATCH($B36,'Nguyên liệu'!$B$5:$B$44,0)),"Không thấy nguyên liệu",IF(ISNA(MATCH($A36,'Tổng hợp menu'!$A$8:$A$32,0)),"Không thấy tên món","OK")))</f>
        <v/>
      </c>
    </row>
    <row r="37" customFormat="false" ht="18" hidden="false" customHeight="true" outlineLevel="0" collapsed="false">
      <c r="A37" s="21"/>
      <c r="B37" s="21"/>
      <c r="C37" s="49"/>
      <c r="D37" s="50" t="str">
        <f aca="false">IF($B37="","",IFERROR(INDEX('Nguyên liệu'!$F$5:$F$44,MATCH($B37,'Nguyên liệu'!$B$5:$B$44,0)),""))</f>
        <v/>
      </c>
      <c r="E37" s="35" t="str">
        <f aca="false">IF($B37="","",IFERROR(INDEX('Nguyên liệu'!$G$5:$G$44,MATCH($B37,'Nguyên liệu'!$B$5:$B$44,0)),0))</f>
        <v/>
      </c>
      <c r="F37" s="36" t="str">
        <f aca="false">IF(OR($A37="",$B37=""),"",N($C37)*N($E37))</f>
        <v/>
      </c>
      <c r="G37" s="50" t="str">
        <f aca="false">IF($B37="","",IF(ISNA(MATCH($B37,'Nguyên liệu'!$B$5:$B$44,0)),"Không thấy nguyên liệu",IF(ISNA(MATCH($A37,'Tổng hợp menu'!$A$8:$A$32,0)),"Không thấy tên món","OK")))</f>
        <v/>
      </c>
    </row>
    <row r="38" customFormat="false" ht="18" hidden="false" customHeight="true" outlineLevel="0" collapsed="false">
      <c r="A38" s="21"/>
      <c r="B38" s="21"/>
      <c r="C38" s="49"/>
      <c r="D38" s="50" t="str">
        <f aca="false">IF($B38="","",IFERROR(INDEX('Nguyên liệu'!$F$5:$F$44,MATCH($B38,'Nguyên liệu'!$B$5:$B$44,0)),""))</f>
        <v/>
      </c>
      <c r="E38" s="35" t="str">
        <f aca="false">IF($B38="","",IFERROR(INDEX('Nguyên liệu'!$G$5:$G$44,MATCH($B38,'Nguyên liệu'!$B$5:$B$44,0)),0))</f>
        <v/>
      </c>
      <c r="F38" s="36" t="str">
        <f aca="false">IF(OR($A38="",$B38=""),"",N($C38)*N($E38))</f>
        <v/>
      </c>
      <c r="G38" s="50" t="str">
        <f aca="false">IF($B38="","",IF(ISNA(MATCH($B38,'Nguyên liệu'!$B$5:$B$44,0)),"Không thấy nguyên liệu",IF(ISNA(MATCH($A38,'Tổng hợp menu'!$A$8:$A$32,0)),"Không thấy tên món","OK")))</f>
        <v/>
      </c>
    </row>
    <row r="39" customFormat="false" ht="18" hidden="false" customHeight="true" outlineLevel="0" collapsed="false">
      <c r="A39" s="21"/>
      <c r="B39" s="21"/>
      <c r="C39" s="49"/>
      <c r="D39" s="50" t="str">
        <f aca="false">IF($B39="","",IFERROR(INDEX('Nguyên liệu'!$F$5:$F$44,MATCH($B39,'Nguyên liệu'!$B$5:$B$44,0)),""))</f>
        <v/>
      </c>
      <c r="E39" s="35" t="str">
        <f aca="false">IF($B39="","",IFERROR(INDEX('Nguyên liệu'!$G$5:$G$44,MATCH($B39,'Nguyên liệu'!$B$5:$B$44,0)),0))</f>
        <v/>
      </c>
      <c r="F39" s="36" t="str">
        <f aca="false">IF(OR($A39="",$B39=""),"",N($C39)*N($E39))</f>
        <v/>
      </c>
      <c r="G39" s="50" t="str">
        <f aca="false">IF($B39="","",IF(ISNA(MATCH($B39,'Nguyên liệu'!$B$5:$B$44,0)),"Không thấy nguyên liệu",IF(ISNA(MATCH($A39,'Tổng hợp menu'!$A$8:$A$32,0)),"Không thấy tên món","OK")))</f>
        <v/>
      </c>
    </row>
    <row r="40" customFormat="false" ht="18" hidden="false" customHeight="true" outlineLevel="0" collapsed="false">
      <c r="A40" s="21"/>
      <c r="B40" s="21"/>
      <c r="C40" s="49"/>
      <c r="D40" s="50" t="str">
        <f aca="false">IF($B40="","",IFERROR(INDEX('Nguyên liệu'!$F$5:$F$44,MATCH($B40,'Nguyên liệu'!$B$5:$B$44,0)),""))</f>
        <v/>
      </c>
      <c r="E40" s="35" t="str">
        <f aca="false">IF($B40="","",IFERROR(INDEX('Nguyên liệu'!$G$5:$G$44,MATCH($B40,'Nguyên liệu'!$B$5:$B$44,0)),0))</f>
        <v/>
      </c>
      <c r="F40" s="36" t="str">
        <f aca="false">IF(OR($A40="",$B40=""),"",N($C40)*N($E40))</f>
        <v/>
      </c>
      <c r="G40" s="50" t="str">
        <f aca="false">IF($B40="","",IF(ISNA(MATCH($B40,'Nguyên liệu'!$B$5:$B$44,0)),"Không thấy nguyên liệu",IF(ISNA(MATCH($A40,'Tổng hợp menu'!$A$8:$A$32,0)),"Không thấy tên món","OK")))</f>
        <v/>
      </c>
    </row>
    <row r="41" customFormat="false" ht="18" hidden="false" customHeight="true" outlineLevel="0" collapsed="false">
      <c r="A41" s="21"/>
      <c r="B41" s="21"/>
      <c r="C41" s="49"/>
      <c r="D41" s="50" t="str">
        <f aca="false">IF($B41="","",IFERROR(INDEX('Nguyên liệu'!$F$5:$F$44,MATCH($B41,'Nguyên liệu'!$B$5:$B$44,0)),""))</f>
        <v/>
      </c>
      <c r="E41" s="35" t="str">
        <f aca="false">IF($B41="","",IFERROR(INDEX('Nguyên liệu'!$G$5:$G$44,MATCH($B41,'Nguyên liệu'!$B$5:$B$44,0)),0))</f>
        <v/>
      </c>
      <c r="F41" s="36" t="str">
        <f aca="false">IF(OR($A41="",$B41=""),"",N($C41)*N($E41))</f>
        <v/>
      </c>
      <c r="G41" s="50" t="str">
        <f aca="false">IF($B41="","",IF(ISNA(MATCH($B41,'Nguyên liệu'!$B$5:$B$44,0)),"Không thấy nguyên liệu",IF(ISNA(MATCH($A41,'Tổng hợp menu'!$A$8:$A$32,0)),"Không thấy tên món","OK")))</f>
        <v/>
      </c>
    </row>
    <row r="42" customFormat="false" ht="18" hidden="false" customHeight="true" outlineLevel="0" collapsed="false">
      <c r="A42" s="21"/>
      <c r="B42" s="21"/>
      <c r="C42" s="49"/>
      <c r="D42" s="50" t="str">
        <f aca="false">IF($B42="","",IFERROR(INDEX('Nguyên liệu'!$F$5:$F$44,MATCH($B42,'Nguyên liệu'!$B$5:$B$44,0)),""))</f>
        <v/>
      </c>
      <c r="E42" s="35" t="str">
        <f aca="false">IF($B42="","",IFERROR(INDEX('Nguyên liệu'!$G$5:$G$44,MATCH($B42,'Nguyên liệu'!$B$5:$B$44,0)),0))</f>
        <v/>
      </c>
      <c r="F42" s="36" t="str">
        <f aca="false">IF(OR($A42="",$B42=""),"",N($C42)*N($E42))</f>
        <v/>
      </c>
      <c r="G42" s="50" t="str">
        <f aca="false">IF($B42="","",IF(ISNA(MATCH($B42,'Nguyên liệu'!$B$5:$B$44,0)),"Không thấy nguyên liệu",IF(ISNA(MATCH($A42,'Tổng hợp menu'!$A$8:$A$32,0)),"Không thấy tên món","OK")))</f>
        <v/>
      </c>
    </row>
    <row r="43" customFormat="false" ht="18" hidden="false" customHeight="true" outlineLevel="0" collapsed="false">
      <c r="A43" s="21"/>
      <c r="B43" s="21"/>
      <c r="C43" s="49"/>
      <c r="D43" s="50" t="str">
        <f aca="false">IF($B43="","",IFERROR(INDEX('Nguyên liệu'!$F$5:$F$44,MATCH($B43,'Nguyên liệu'!$B$5:$B$44,0)),""))</f>
        <v/>
      </c>
      <c r="E43" s="35" t="str">
        <f aca="false">IF($B43="","",IFERROR(INDEX('Nguyên liệu'!$G$5:$G$44,MATCH($B43,'Nguyên liệu'!$B$5:$B$44,0)),0))</f>
        <v/>
      </c>
      <c r="F43" s="36" t="str">
        <f aca="false">IF(OR($A43="",$B43=""),"",N($C43)*N($E43))</f>
        <v/>
      </c>
      <c r="G43" s="50" t="str">
        <f aca="false">IF($B43="","",IF(ISNA(MATCH($B43,'Nguyên liệu'!$B$5:$B$44,0)),"Không thấy nguyên liệu",IF(ISNA(MATCH($A43,'Tổng hợp menu'!$A$8:$A$32,0)),"Không thấy tên món","OK")))</f>
        <v/>
      </c>
    </row>
    <row r="44" customFormat="false" ht="18" hidden="false" customHeight="true" outlineLevel="0" collapsed="false">
      <c r="A44" s="21"/>
      <c r="B44" s="21"/>
      <c r="C44" s="49"/>
      <c r="D44" s="50" t="str">
        <f aca="false">IF($B44="","",IFERROR(INDEX('Nguyên liệu'!$F$5:$F$44,MATCH($B44,'Nguyên liệu'!$B$5:$B$44,0)),""))</f>
        <v/>
      </c>
      <c r="E44" s="35" t="str">
        <f aca="false">IF($B44="","",IFERROR(INDEX('Nguyên liệu'!$G$5:$G$44,MATCH($B44,'Nguyên liệu'!$B$5:$B$44,0)),0))</f>
        <v/>
      </c>
      <c r="F44" s="36" t="str">
        <f aca="false">IF(OR($A44="",$B44=""),"",N($C44)*N($E44))</f>
        <v/>
      </c>
      <c r="G44" s="50" t="str">
        <f aca="false">IF($B44="","",IF(ISNA(MATCH($B44,'Nguyên liệu'!$B$5:$B$44,0)),"Không thấy nguyên liệu",IF(ISNA(MATCH($A44,'Tổng hợp menu'!$A$8:$A$32,0)),"Không thấy tên món","OK")))</f>
        <v/>
      </c>
    </row>
    <row r="45" customFormat="false" ht="18" hidden="false" customHeight="true" outlineLevel="0" collapsed="false">
      <c r="A45" s="21"/>
      <c r="B45" s="21"/>
      <c r="C45" s="49"/>
      <c r="D45" s="50" t="str">
        <f aca="false">IF($B45="","",IFERROR(INDEX('Nguyên liệu'!$F$5:$F$44,MATCH($B45,'Nguyên liệu'!$B$5:$B$44,0)),""))</f>
        <v/>
      </c>
      <c r="E45" s="35" t="str">
        <f aca="false">IF($B45="","",IFERROR(INDEX('Nguyên liệu'!$G$5:$G$44,MATCH($B45,'Nguyên liệu'!$B$5:$B$44,0)),0))</f>
        <v/>
      </c>
      <c r="F45" s="36" t="str">
        <f aca="false">IF(OR($A45="",$B45=""),"",N($C45)*N($E45))</f>
        <v/>
      </c>
      <c r="G45" s="50" t="str">
        <f aca="false">IF($B45="","",IF(ISNA(MATCH($B45,'Nguyên liệu'!$B$5:$B$44,0)),"Không thấy nguyên liệu",IF(ISNA(MATCH($A45,'Tổng hợp menu'!$A$8:$A$32,0)),"Không thấy tên món","OK")))</f>
        <v/>
      </c>
    </row>
    <row r="46" customFormat="false" ht="18" hidden="false" customHeight="true" outlineLevel="0" collapsed="false">
      <c r="A46" s="21"/>
      <c r="B46" s="21"/>
      <c r="C46" s="49"/>
      <c r="D46" s="50" t="str">
        <f aca="false">IF($B46="","",IFERROR(INDEX('Nguyên liệu'!$F$5:$F$44,MATCH($B46,'Nguyên liệu'!$B$5:$B$44,0)),""))</f>
        <v/>
      </c>
      <c r="E46" s="35" t="str">
        <f aca="false">IF($B46="","",IFERROR(INDEX('Nguyên liệu'!$G$5:$G$44,MATCH($B46,'Nguyên liệu'!$B$5:$B$44,0)),0))</f>
        <v/>
      </c>
      <c r="F46" s="36" t="str">
        <f aca="false">IF(OR($A46="",$B46=""),"",N($C46)*N($E46))</f>
        <v/>
      </c>
      <c r="G46" s="50" t="str">
        <f aca="false">IF($B46="","",IF(ISNA(MATCH($B46,'Nguyên liệu'!$B$5:$B$44,0)),"Không thấy nguyên liệu",IF(ISNA(MATCH($A46,'Tổng hợp menu'!$A$8:$A$32,0)),"Không thấy tên món","OK")))</f>
        <v/>
      </c>
    </row>
    <row r="47" customFormat="false" ht="18" hidden="false" customHeight="true" outlineLevel="0" collapsed="false">
      <c r="A47" s="21"/>
      <c r="B47" s="21"/>
      <c r="C47" s="49"/>
      <c r="D47" s="50" t="str">
        <f aca="false">IF($B47="","",IFERROR(INDEX('Nguyên liệu'!$F$5:$F$44,MATCH($B47,'Nguyên liệu'!$B$5:$B$44,0)),""))</f>
        <v/>
      </c>
      <c r="E47" s="35" t="str">
        <f aca="false">IF($B47="","",IFERROR(INDEX('Nguyên liệu'!$G$5:$G$44,MATCH($B47,'Nguyên liệu'!$B$5:$B$44,0)),0))</f>
        <v/>
      </c>
      <c r="F47" s="36" t="str">
        <f aca="false">IF(OR($A47="",$B47=""),"",N($C47)*N($E47))</f>
        <v/>
      </c>
      <c r="G47" s="50" t="str">
        <f aca="false">IF($B47="","",IF(ISNA(MATCH($B47,'Nguyên liệu'!$B$5:$B$44,0)),"Không thấy nguyên liệu",IF(ISNA(MATCH($A47,'Tổng hợp menu'!$A$8:$A$32,0)),"Không thấy tên món","OK")))</f>
        <v/>
      </c>
    </row>
    <row r="48" customFormat="false" ht="18" hidden="false" customHeight="true" outlineLevel="0" collapsed="false">
      <c r="A48" s="21"/>
      <c r="B48" s="21"/>
      <c r="C48" s="49"/>
      <c r="D48" s="50" t="str">
        <f aca="false">IF($B48="","",IFERROR(INDEX('Nguyên liệu'!$F$5:$F$44,MATCH($B48,'Nguyên liệu'!$B$5:$B$44,0)),""))</f>
        <v/>
      </c>
      <c r="E48" s="35" t="str">
        <f aca="false">IF($B48="","",IFERROR(INDEX('Nguyên liệu'!$G$5:$G$44,MATCH($B48,'Nguyên liệu'!$B$5:$B$44,0)),0))</f>
        <v/>
      </c>
      <c r="F48" s="36" t="str">
        <f aca="false">IF(OR($A48="",$B48=""),"",N($C48)*N($E48))</f>
        <v/>
      </c>
      <c r="G48" s="50" t="str">
        <f aca="false">IF($B48="","",IF(ISNA(MATCH($B48,'Nguyên liệu'!$B$5:$B$44,0)),"Không thấy nguyên liệu",IF(ISNA(MATCH($A48,'Tổng hợp menu'!$A$8:$A$32,0)),"Không thấy tên món","OK")))</f>
        <v/>
      </c>
    </row>
    <row r="49" customFormat="false" ht="18" hidden="false" customHeight="true" outlineLevel="0" collapsed="false">
      <c r="A49" s="21"/>
      <c r="B49" s="21"/>
      <c r="C49" s="49"/>
      <c r="D49" s="50" t="str">
        <f aca="false">IF($B49="","",IFERROR(INDEX('Nguyên liệu'!$F$5:$F$44,MATCH($B49,'Nguyên liệu'!$B$5:$B$44,0)),""))</f>
        <v/>
      </c>
      <c r="E49" s="35" t="str">
        <f aca="false">IF($B49="","",IFERROR(INDEX('Nguyên liệu'!$G$5:$G$44,MATCH($B49,'Nguyên liệu'!$B$5:$B$44,0)),0))</f>
        <v/>
      </c>
      <c r="F49" s="36" t="str">
        <f aca="false">IF(OR($A49="",$B49=""),"",N($C49)*N($E49))</f>
        <v/>
      </c>
      <c r="G49" s="50" t="str">
        <f aca="false">IF($B49="","",IF(ISNA(MATCH($B49,'Nguyên liệu'!$B$5:$B$44,0)),"Không thấy nguyên liệu",IF(ISNA(MATCH($A49,'Tổng hợp menu'!$A$8:$A$32,0)),"Không thấy tên món","OK")))</f>
        <v/>
      </c>
    </row>
    <row r="50" customFormat="false" ht="18" hidden="false" customHeight="true" outlineLevel="0" collapsed="false">
      <c r="A50" s="21"/>
      <c r="B50" s="21"/>
      <c r="C50" s="49"/>
      <c r="D50" s="50" t="str">
        <f aca="false">IF($B50="","",IFERROR(INDEX('Nguyên liệu'!$F$5:$F$44,MATCH($B50,'Nguyên liệu'!$B$5:$B$44,0)),""))</f>
        <v/>
      </c>
      <c r="E50" s="35" t="str">
        <f aca="false">IF($B50="","",IFERROR(INDEX('Nguyên liệu'!$G$5:$G$44,MATCH($B50,'Nguyên liệu'!$B$5:$B$44,0)),0))</f>
        <v/>
      </c>
      <c r="F50" s="36" t="str">
        <f aca="false">IF(OR($A50="",$B50=""),"",N($C50)*N($E50))</f>
        <v/>
      </c>
      <c r="G50" s="50" t="str">
        <f aca="false">IF($B50="","",IF(ISNA(MATCH($B50,'Nguyên liệu'!$B$5:$B$44,0)),"Không thấy nguyên liệu",IF(ISNA(MATCH($A50,'Tổng hợp menu'!$A$8:$A$32,0)),"Không thấy tên món","OK")))</f>
        <v/>
      </c>
    </row>
    <row r="51" customFormat="false" ht="18" hidden="false" customHeight="true" outlineLevel="0" collapsed="false">
      <c r="A51" s="21"/>
      <c r="B51" s="21"/>
      <c r="C51" s="49"/>
      <c r="D51" s="50" t="str">
        <f aca="false">IF($B51="","",IFERROR(INDEX('Nguyên liệu'!$F$5:$F$44,MATCH($B51,'Nguyên liệu'!$B$5:$B$44,0)),""))</f>
        <v/>
      </c>
      <c r="E51" s="35" t="str">
        <f aca="false">IF($B51="","",IFERROR(INDEX('Nguyên liệu'!$G$5:$G$44,MATCH($B51,'Nguyên liệu'!$B$5:$B$44,0)),0))</f>
        <v/>
      </c>
      <c r="F51" s="36" t="str">
        <f aca="false">IF(OR($A51="",$B51=""),"",N($C51)*N($E51))</f>
        <v/>
      </c>
      <c r="G51" s="50" t="str">
        <f aca="false">IF($B51="","",IF(ISNA(MATCH($B51,'Nguyên liệu'!$B$5:$B$44,0)),"Không thấy nguyên liệu",IF(ISNA(MATCH($A51,'Tổng hợp menu'!$A$8:$A$32,0)),"Không thấy tên món","OK")))</f>
        <v/>
      </c>
    </row>
    <row r="52" customFormat="false" ht="18" hidden="false" customHeight="true" outlineLevel="0" collapsed="false">
      <c r="A52" s="21"/>
      <c r="B52" s="21"/>
      <c r="C52" s="49"/>
      <c r="D52" s="50" t="str">
        <f aca="false">IF($B52="","",IFERROR(INDEX('Nguyên liệu'!$F$5:$F$44,MATCH($B52,'Nguyên liệu'!$B$5:$B$44,0)),""))</f>
        <v/>
      </c>
      <c r="E52" s="35" t="str">
        <f aca="false">IF($B52="","",IFERROR(INDEX('Nguyên liệu'!$G$5:$G$44,MATCH($B52,'Nguyên liệu'!$B$5:$B$44,0)),0))</f>
        <v/>
      </c>
      <c r="F52" s="36" t="str">
        <f aca="false">IF(OR($A52="",$B52=""),"",N($C52)*N($E52))</f>
        <v/>
      </c>
      <c r="G52" s="50" t="str">
        <f aca="false">IF($B52="","",IF(ISNA(MATCH($B52,'Nguyên liệu'!$B$5:$B$44,0)),"Không thấy nguyên liệu",IF(ISNA(MATCH($A52,'Tổng hợp menu'!$A$8:$A$32,0)),"Không thấy tên món","OK")))</f>
        <v/>
      </c>
    </row>
    <row r="53" customFormat="false" ht="18" hidden="false" customHeight="true" outlineLevel="0" collapsed="false">
      <c r="A53" s="21"/>
      <c r="B53" s="21"/>
      <c r="C53" s="49"/>
      <c r="D53" s="50" t="str">
        <f aca="false">IF($B53="","",IFERROR(INDEX('Nguyên liệu'!$F$5:$F$44,MATCH($B53,'Nguyên liệu'!$B$5:$B$44,0)),""))</f>
        <v/>
      </c>
      <c r="E53" s="35" t="str">
        <f aca="false">IF($B53="","",IFERROR(INDEX('Nguyên liệu'!$G$5:$G$44,MATCH($B53,'Nguyên liệu'!$B$5:$B$44,0)),0))</f>
        <v/>
      </c>
      <c r="F53" s="36" t="str">
        <f aca="false">IF(OR($A53="",$B53=""),"",N($C53)*N($E53))</f>
        <v/>
      </c>
      <c r="G53" s="50" t="str">
        <f aca="false">IF($B53="","",IF(ISNA(MATCH($B53,'Nguyên liệu'!$B$5:$B$44,0)),"Không thấy nguyên liệu",IF(ISNA(MATCH($A53,'Tổng hợp menu'!$A$8:$A$32,0)),"Không thấy tên món","OK")))</f>
        <v/>
      </c>
    </row>
    <row r="54" customFormat="false" ht="18" hidden="false" customHeight="true" outlineLevel="0" collapsed="false">
      <c r="A54" s="21"/>
      <c r="B54" s="21"/>
      <c r="C54" s="49"/>
      <c r="D54" s="50" t="str">
        <f aca="false">IF($B54="","",IFERROR(INDEX('Nguyên liệu'!$F$5:$F$44,MATCH($B54,'Nguyên liệu'!$B$5:$B$44,0)),""))</f>
        <v/>
      </c>
      <c r="E54" s="35" t="str">
        <f aca="false">IF($B54="","",IFERROR(INDEX('Nguyên liệu'!$G$5:$G$44,MATCH($B54,'Nguyên liệu'!$B$5:$B$44,0)),0))</f>
        <v/>
      </c>
      <c r="F54" s="36" t="str">
        <f aca="false">IF(OR($A54="",$B54=""),"",N($C54)*N($E54))</f>
        <v/>
      </c>
      <c r="G54" s="50" t="str">
        <f aca="false">IF($B54="","",IF(ISNA(MATCH($B54,'Nguyên liệu'!$B$5:$B$44,0)),"Không thấy nguyên liệu",IF(ISNA(MATCH($A54,'Tổng hợp menu'!$A$8:$A$32,0)),"Không thấy tên món","OK")))</f>
        <v/>
      </c>
    </row>
    <row r="55" customFormat="false" ht="18" hidden="false" customHeight="true" outlineLevel="0" collapsed="false">
      <c r="A55" s="21"/>
      <c r="B55" s="21"/>
      <c r="C55" s="49"/>
      <c r="D55" s="50" t="str">
        <f aca="false">IF($B55="","",IFERROR(INDEX('Nguyên liệu'!$F$5:$F$44,MATCH($B55,'Nguyên liệu'!$B$5:$B$44,0)),""))</f>
        <v/>
      </c>
      <c r="E55" s="35" t="str">
        <f aca="false">IF($B55="","",IFERROR(INDEX('Nguyên liệu'!$G$5:$G$44,MATCH($B55,'Nguyên liệu'!$B$5:$B$44,0)),0))</f>
        <v/>
      </c>
      <c r="F55" s="36" t="str">
        <f aca="false">IF(OR($A55="",$B55=""),"",N($C55)*N($E55))</f>
        <v/>
      </c>
      <c r="G55" s="50" t="str">
        <f aca="false">IF($B55="","",IF(ISNA(MATCH($B55,'Nguyên liệu'!$B$5:$B$44,0)),"Không thấy nguyên liệu",IF(ISNA(MATCH($A55,'Tổng hợp menu'!$A$8:$A$32,0)),"Không thấy tên món","OK")))</f>
        <v/>
      </c>
    </row>
    <row r="56" customFormat="false" ht="18" hidden="false" customHeight="true" outlineLevel="0" collapsed="false">
      <c r="A56" s="21"/>
      <c r="B56" s="21"/>
      <c r="C56" s="49"/>
      <c r="D56" s="50" t="str">
        <f aca="false">IF($B56="","",IFERROR(INDEX('Nguyên liệu'!$F$5:$F$44,MATCH($B56,'Nguyên liệu'!$B$5:$B$44,0)),""))</f>
        <v/>
      </c>
      <c r="E56" s="35" t="str">
        <f aca="false">IF($B56="","",IFERROR(INDEX('Nguyên liệu'!$G$5:$G$44,MATCH($B56,'Nguyên liệu'!$B$5:$B$44,0)),0))</f>
        <v/>
      </c>
      <c r="F56" s="36" t="str">
        <f aca="false">IF(OR($A56="",$B56=""),"",N($C56)*N($E56))</f>
        <v/>
      </c>
      <c r="G56" s="50" t="str">
        <f aca="false">IF($B56="","",IF(ISNA(MATCH($B56,'Nguyên liệu'!$B$5:$B$44,0)),"Không thấy nguyên liệu",IF(ISNA(MATCH($A56,'Tổng hợp menu'!$A$8:$A$32,0)),"Không thấy tên món","OK")))</f>
        <v/>
      </c>
    </row>
    <row r="57" customFormat="false" ht="18" hidden="false" customHeight="true" outlineLevel="0" collapsed="false">
      <c r="A57" s="21"/>
      <c r="B57" s="21"/>
      <c r="C57" s="49"/>
      <c r="D57" s="50" t="str">
        <f aca="false">IF($B57="","",IFERROR(INDEX('Nguyên liệu'!$F$5:$F$44,MATCH($B57,'Nguyên liệu'!$B$5:$B$44,0)),""))</f>
        <v/>
      </c>
      <c r="E57" s="35" t="str">
        <f aca="false">IF($B57="","",IFERROR(INDEX('Nguyên liệu'!$G$5:$G$44,MATCH($B57,'Nguyên liệu'!$B$5:$B$44,0)),0))</f>
        <v/>
      </c>
      <c r="F57" s="36" t="str">
        <f aca="false">IF(OR($A57="",$B57=""),"",N($C57)*N($E57))</f>
        <v/>
      </c>
      <c r="G57" s="50" t="str">
        <f aca="false">IF($B57="","",IF(ISNA(MATCH($B57,'Nguyên liệu'!$B$5:$B$44,0)),"Không thấy nguyên liệu",IF(ISNA(MATCH($A57,'Tổng hợp menu'!$A$8:$A$32,0)),"Không thấy tên món","OK")))</f>
        <v/>
      </c>
    </row>
    <row r="58" customFormat="false" ht="18" hidden="false" customHeight="true" outlineLevel="0" collapsed="false">
      <c r="A58" s="21"/>
      <c r="B58" s="21"/>
      <c r="C58" s="49"/>
      <c r="D58" s="50" t="str">
        <f aca="false">IF($B58="","",IFERROR(INDEX('Nguyên liệu'!$F$5:$F$44,MATCH($B58,'Nguyên liệu'!$B$5:$B$44,0)),""))</f>
        <v/>
      </c>
      <c r="E58" s="35" t="str">
        <f aca="false">IF($B58="","",IFERROR(INDEX('Nguyên liệu'!$G$5:$G$44,MATCH($B58,'Nguyên liệu'!$B$5:$B$44,0)),0))</f>
        <v/>
      </c>
      <c r="F58" s="36" t="str">
        <f aca="false">IF(OR($A58="",$B58=""),"",N($C58)*N($E58))</f>
        <v/>
      </c>
      <c r="G58" s="50" t="str">
        <f aca="false">IF($B58="","",IF(ISNA(MATCH($B58,'Nguyên liệu'!$B$5:$B$44,0)),"Không thấy nguyên liệu",IF(ISNA(MATCH($A58,'Tổng hợp menu'!$A$8:$A$32,0)),"Không thấy tên món","OK")))</f>
        <v/>
      </c>
    </row>
    <row r="59" customFormat="false" ht="18" hidden="false" customHeight="true" outlineLevel="0" collapsed="false">
      <c r="A59" s="21"/>
      <c r="B59" s="21"/>
      <c r="C59" s="49"/>
      <c r="D59" s="50" t="str">
        <f aca="false">IF($B59="","",IFERROR(INDEX('Nguyên liệu'!$F$5:$F$44,MATCH($B59,'Nguyên liệu'!$B$5:$B$44,0)),""))</f>
        <v/>
      </c>
      <c r="E59" s="35" t="str">
        <f aca="false">IF($B59="","",IFERROR(INDEX('Nguyên liệu'!$G$5:$G$44,MATCH($B59,'Nguyên liệu'!$B$5:$B$44,0)),0))</f>
        <v/>
      </c>
      <c r="F59" s="36" t="str">
        <f aca="false">IF(OR($A59="",$B59=""),"",N($C59)*N($E59))</f>
        <v/>
      </c>
      <c r="G59" s="50" t="str">
        <f aca="false">IF($B59="","",IF(ISNA(MATCH($B59,'Nguyên liệu'!$B$5:$B$44,0)),"Không thấy nguyên liệu",IF(ISNA(MATCH($A59,'Tổng hợp menu'!$A$8:$A$32,0)),"Không thấy tên món","OK")))</f>
        <v/>
      </c>
    </row>
    <row r="60" customFormat="false" ht="18" hidden="false" customHeight="true" outlineLevel="0" collapsed="false">
      <c r="A60" s="21"/>
      <c r="B60" s="21"/>
      <c r="C60" s="49"/>
      <c r="D60" s="50" t="str">
        <f aca="false">IF($B60="","",IFERROR(INDEX('Nguyên liệu'!$F$5:$F$44,MATCH($B60,'Nguyên liệu'!$B$5:$B$44,0)),""))</f>
        <v/>
      </c>
      <c r="E60" s="35" t="str">
        <f aca="false">IF($B60="","",IFERROR(INDEX('Nguyên liệu'!$G$5:$G$44,MATCH($B60,'Nguyên liệu'!$B$5:$B$44,0)),0))</f>
        <v/>
      </c>
      <c r="F60" s="36" t="str">
        <f aca="false">IF(OR($A60="",$B60=""),"",N($C60)*N($E60))</f>
        <v/>
      </c>
      <c r="G60" s="50" t="str">
        <f aca="false">IF($B60="","",IF(ISNA(MATCH($B60,'Nguyên liệu'!$B$5:$B$44,0)),"Không thấy nguyên liệu",IF(ISNA(MATCH($A60,'Tổng hợp menu'!$A$8:$A$32,0)),"Không thấy tên món","OK")))</f>
        <v/>
      </c>
    </row>
    <row r="61" customFormat="false" ht="18" hidden="false" customHeight="true" outlineLevel="0" collapsed="false">
      <c r="A61" s="21"/>
      <c r="B61" s="21"/>
      <c r="C61" s="49"/>
      <c r="D61" s="50" t="str">
        <f aca="false">IF($B61="","",IFERROR(INDEX('Nguyên liệu'!$F$5:$F$44,MATCH($B61,'Nguyên liệu'!$B$5:$B$44,0)),""))</f>
        <v/>
      </c>
      <c r="E61" s="35" t="str">
        <f aca="false">IF($B61="","",IFERROR(INDEX('Nguyên liệu'!$G$5:$G$44,MATCH($B61,'Nguyên liệu'!$B$5:$B$44,0)),0))</f>
        <v/>
      </c>
      <c r="F61" s="36" t="str">
        <f aca="false">IF(OR($A61="",$B61=""),"",N($C61)*N($E61))</f>
        <v/>
      </c>
      <c r="G61" s="50" t="str">
        <f aca="false">IF($B61="","",IF(ISNA(MATCH($B61,'Nguyên liệu'!$B$5:$B$44,0)),"Không thấy nguyên liệu",IF(ISNA(MATCH($A61,'Tổng hợp menu'!$A$8:$A$32,0)),"Không thấy tên món","OK")))</f>
        <v/>
      </c>
    </row>
    <row r="62" customFormat="false" ht="18" hidden="false" customHeight="true" outlineLevel="0" collapsed="false">
      <c r="A62" s="21"/>
      <c r="B62" s="21"/>
      <c r="C62" s="49"/>
      <c r="D62" s="50" t="str">
        <f aca="false">IF($B62="","",IFERROR(INDEX('Nguyên liệu'!$F$5:$F$44,MATCH($B62,'Nguyên liệu'!$B$5:$B$44,0)),""))</f>
        <v/>
      </c>
      <c r="E62" s="35" t="str">
        <f aca="false">IF($B62="","",IFERROR(INDEX('Nguyên liệu'!$G$5:$G$44,MATCH($B62,'Nguyên liệu'!$B$5:$B$44,0)),0))</f>
        <v/>
      </c>
      <c r="F62" s="36" t="str">
        <f aca="false">IF(OR($A62="",$B62=""),"",N($C62)*N($E62))</f>
        <v/>
      </c>
      <c r="G62" s="50" t="str">
        <f aca="false">IF($B62="","",IF(ISNA(MATCH($B62,'Nguyên liệu'!$B$5:$B$44,0)),"Không thấy nguyên liệu",IF(ISNA(MATCH($A62,'Tổng hợp menu'!$A$8:$A$32,0)),"Không thấy tên món","OK")))</f>
        <v/>
      </c>
    </row>
    <row r="63" customFormat="false" ht="18" hidden="false" customHeight="true" outlineLevel="0" collapsed="false">
      <c r="A63" s="21"/>
      <c r="B63" s="21"/>
      <c r="C63" s="49"/>
      <c r="D63" s="50" t="str">
        <f aca="false">IF($B63="","",IFERROR(INDEX('Nguyên liệu'!$F$5:$F$44,MATCH($B63,'Nguyên liệu'!$B$5:$B$44,0)),""))</f>
        <v/>
      </c>
      <c r="E63" s="35" t="str">
        <f aca="false">IF($B63="","",IFERROR(INDEX('Nguyên liệu'!$G$5:$G$44,MATCH($B63,'Nguyên liệu'!$B$5:$B$44,0)),0))</f>
        <v/>
      </c>
      <c r="F63" s="36" t="str">
        <f aca="false">IF(OR($A63="",$B63=""),"",N($C63)*N($E63))</f>
        <v/>
      </c>
      <c r="G63" s="50" t="str">
        <f aca="false">IF($B63="","",IF(ISNA(MATCH($B63,'Nguyên liệu'!$B$5:$B$44,0)),"Không thấy nguyên liệu",IF(ISNA(MATCH($A63,'Tổng hợp menu'!$A$8:$A$32,0)),"Không thấy tên món","OK")))</f>
        <v/>
      </c>
    </row>
    <row r="64" customFormat="false" ht="18" hidden="false" customHeight="true" outlineLevel="0" collapsed="false">
      <c r="A64" s="21"/>
      <c r="B64" s="21"/>
      <c r="C64" s="49"/>
      <c r="D64" s="50" t="str">
        <f aca="false">IF($B64="","",IFERROR(INDEX('Nguyên liệu'!$F$5:$F$44,MATCH($B64,'Nguyên liệu'!$B$5:$B$44,0)),""))</f>
        <v/>
      </c>
      <c r="E64" s="35" t="str">
        <f aca="false">IF($B64="","",IFERROR(INDEX('Nguyên liệu'!$G$5:$G$44,MATCH($B64,'Nguyên liệu'!$B$5:$B$44,0)),0))</f>
        <v/>
      </c>
      <c r="F64" s="36" t="str">
        <f aca="false">IF(OR($A64="",$B64=""),"",N($C64)*N($E64))</f>
        <v/>
      </c>
      <c r="G64" s="50" t="str">
        <f aca="false">IF($B64="","",IF(ISNA(MATCH($B64,'Nguyên liệu'!$B$5:$B$44,0)),"Không thấy nguyên liệu",IF(ISNA(MATCH($A64,'Tổng hợp menu'!$A$8:$A$32,0)),"Không thấy tên món","OK")))</f>
        <v/>
      </c>
    </row>
    <row r="65" customFormat="false" ht="18" hidden="false" customHeight="true" outlineLevel="0" collapsed="false">
      <c r="A65" s="21"/>
      <c r="B65" s="21"/>
      <c r="C65" s="49"/>
      <c r="D65" s="50" t="str">
        <f aca="false">IF($B65="","",IFERROR(INDEX('Nguyên liệu'!$F$5:$F$44,MATCH($B65,'Nguyên liệu'!$B$5:$B$44,0)),""))</f>
        <v/>
      </c>
      <c r="E65" s="35" t="str">
        <f aca="false">IF($B65="","",IFERROR(INDEX('Nguyên liệu'!$G$5:$G$44,MATCH($B65,'Nguyên liệu'!$B$5:$B$44,0)),0))</f>
        <v/>
      </c>
      <c r="F65" s="36" t="str">
        <f aca="false">IF(OR($A65="",$B65=""),"",N($C65)*N($E65))</f>
        <v/>
      </c>
      <c r="G65" s="50" t="str">
        <f aca="false">IF($B65="","",IF(ISNA(MATCH($B65,'Nguyên liệu'!$B$5:$B$44,0)),"Không thấy nguyên liệu",IF(ISNA(MATCH($A65,'Tổng hợp menu'!$A$8:$A$32,0)),"Không thấy tên món","OK")))</f>
        <v/>
      </c>
    </row>
    <row r="66" customFormat="false" ht="18" hidden="false" customHeight="true" outlineLevel="0" collapsed="false">
      <c r="A66" s="21"/>
      <c r="B66" s="21"/>
      <c r="C66" s="49"/>
      <c r="D66" s="50" t="str">
        <f aca="false">IF($B66="","",IFERROR(INDEX('Nguyên liệu'!$F$5:$F$44,MATCH($B66,'Nguyên liệu'!$B$5:$B$44,0)),""))</f>
        <v/>
      </c>
      <c r="E66" s="35" t="str">
        <f aca="false">IF($B66="","",IFERROR(INDEX('Nguyên liệu'!$G$5:$G$44,MATCH($B66,'Nguyên liệu'!$B$5:$B$44,0)),0))</f>
        <v/>
      </c>
      <c r="F66" s="36" t="str">
        <f aca="false">IF(OR($A66="",$B66=""),"",N($C66)*N($E66))</f>
        <v/>
      </c>
      <c r="G66" s="50" t="str">
        <f aca="false">IF($B66="","",IF(ISNA(MATCH($B66,'Nguyên liệu'!$B$5:$B$44,0)),"Không thấy nguyên liệu",IF(ISNA(MATCH($A66,'Tổng hợp menu'!$A$8:$A$32,0)),"Không thấy tên món","OK")))</f>
        <v/>
      </c>
    </row>
    <row r="67" customFormat="false" ht="18" hidden="false" customHeight="true" outlineLevel="0" collapsed="false">
      <c r="A67" s="21"/>
      <c r="B67" s="21"/>
      <c r="C67" s="49"/>
      <c r="D67" s="50" t="str">
        <f aca="false">IF($B67="","",IFERROR(INDEX('Nguyên liệu'!$F$5:$F$44,MATCH($B67,'Nguyên liệu'!$B$5:$B$44,0)),""))</f>
        <v/>
      </c>
      <c r="E67" s="35" t="str">
        <f aca="false">IF($B67="","",IFERROR(INDEX('Nguyên liệu'!$G$5:$G$44,MATCH($B67,'Nguyên liệu'!$B$5:$B$44,0)),0))</f>
        <v/>
      </c>
      <c r="F67" s="36" t="str">
        <f aca="false">IF(OR($A67="",$B67=""),"",N($C67)*N($E67))</f>
        <v/>
      </c>
      <c r="G67" s="50" t="str">
        <f aca="false">IF($B67="","",IF(ISNA(MATCH($B67,'Nguyên liệu'!$B$5:$B$44,0)),"Không thấy nguyên liệu",IF(ISNA(MATCH($A67,'Tổng hợp menu'!$A$8:$A$32,0)),"Không thấy tên món","OK")))</f>
        <v/>
      </c>
    </row>
    <row r="68" customFormat="false" ht="18" hidden="false" customHeight="true" outlineLevel="0" collapsed="false">
      <c r="A68" s="21"/>
      <c r="B68" s="21"/>
      <c r="C68" s="49"/>
      <c r="D68" s="50" t="str">
        <f aca="false">IF($B68="","",IFERROR(INDEX('Nguyên liệu'!$F$5:$F$44,MATCH($B68,'Nguyên liệu'!$B$5:$B$44,0)),""))</f>
        <v/>
      </c>
      <c r="E68" s="35" t="str">
        <f aca="false">IF($B68="","",IFERROR(INDEX('Nguyên liệu'!$G$5:$G$44,MATCH($B68,'Nguyên liệu'!$B$5:$B$44,0)),0))</f>
        <v/>
      </c>
      <c r="F68" s="36" t="str">
        <f aca="false">IF(OR($A68="",$B68=""),"",N($C68)*N($E68))</f>
        <v/>
      </c>
      <c r="G68" s="50" t="str">
        <f aca="false">IF($B68="","",IF(ISNA(MATCH($B68,'Nguyên liệu'!$B$5:$B$44,0)),"Không thấy nguyên liệu",IF(ISNA(MATCH($A68,'Tổng hợp menu'!$A$8:$A$32,0)),"Không thấy tên món","OK")))</f>
        <v/>
      </c>
    </row>
    <row r="69" customFormat="false" ht="18" hidden="false" customHeight="true" outlineLevel="0" collapsed="false">
      <c r="A69" s="21"/>
      <c r="B69" s="21"/>
      <c r="C69" s="49"/>
      <c r="D69" s="50" t="str">
        <f aca="false">IF($B69="","",IFERROR(INDEX('Nguyên liệu'!$F$5:$F$44,MATCH($B69,'Nguyên liệu'!$B$5:$B$44,0)),""))</f>
        <v/>
      </c>
      <c r="E69" s="35" t="str">
        <f aca="false">IF($B69="","",IFERROR(INDEX('Nguyên liệu'!$G$5:$G$44,MATCH($B69,'Nguyên liệu'!$B$5:$B$44,0)),0))</f>
        <v/>
      </c>
      <c r="F69" s="36" t="str">
        <f aca="false">IF(OR($A69="",$B69=""),"",N($C69)*N($E69))</f>
        <v/>
      </c>
      <c r="G69" s="50" t="str">
        <f aca="false">IF($B69="","",IF(ISNA(MATCH($B69,'Nguyên liệu'!$B$5:$B$44,0)),"Không thấy nguyên liệu",IF(ISNA(MATCH($A69,'Tổng hợp menu'!$A$8:$A$32,0)),"Không thấy tên món","OK")))</f>
        <v/>
      </c>
    </row>
    <row r="70" customFormat="false" ht="18" hidden="false" customHeight="true" outlineLevel="0" collapsed="false">
      <c r="A70" s="21"/>
      <c r="B70" s="21"/>
      <c r="C70" s="49"/>
      <c r="D70" s="50" t="str">
        <f aca="false">IF($B70="","",IFERROR(INDEX('Nguyên liệu'!$F$5:$F$44,MATCH($B70,'Nguyên liệu'!$B$5:$B$44,0)),""))</f>
        <v/>
      </c>
      <c r="E70" s="35" t="str">
        <f aca="false">IF($B70="","",IFERROR(INDEX('Nguyên liệu'!$G$5:$G$44,MATCH($B70,'Nguyên liệu'!$B$5:$B$44,0)),0))</f>
        <v/>
      </c>
      <c r="F70" s="36" t="str">
        <f aca="false">IF(OR($A70="",$B70=""),"",N($C70)*N($E70))</f>
        <v/>
      </c>
      <c r="G70" s="50" t="str">
        <f aca="false">IF($B70="","",IF(ISNA(MATCH($B70,'Nguyên liệu'!$B$5:$B$44,0)),"Không thấy nguyên liệu",IF(ISNA(MATCH($A70,'Tổng hợp menu'!$A$8:$A$32,0)),"Không thấy tên món","OK")))</f>
        <v/>
      </c>
    </row>
    <row r="71" customFormat="false" ht="18" hidden="false" customHeight="true" outlineLevel="0" collapsed="false">
      <c r="A71" s="21"/>
      <c r="B71" s="21"/>
      <c r="C71" s="49"/>
      <c r="D71" s="50" t="str">
        <f aca="false">IF($B71="","",IFERROR(INDEX('Nguyên liệu'!$F$5:$F$44,MATCH($B71,'Nguyên liệu'!$B$5:$B$44,0)),""))</f>
        <v/>
      </c>
      <c r="E71" s="35" t="str">
        <f aca="false">IF($B71="","",IFERROR(INDEX('Nguyên liệu'!$G$5:$G$44,MATCH($B71,'Nguyên liệu'!$B$5:$B$44,0)),0))</f>
        <v/>
      </c>
      <c r="F71" s="36" t="str">
        <f aca="false">IF(OR($A71="",$B71=""),"",N($C71)*N($E71))</f>
        <v/>
      </c>
      <c r="G71" s="50" t="str">
        <f aca="false">IF($B71="","",IF(ISNA(MATCH($B71,'Nguyên liệu'!$B$5:$B$44,0)),"Không thấy nguyên liệu",IF(ISNA(MATCH($A71,'Tổng hợp menu'!$A$8:$A$32,0)),"Không thấy tên món","OK")))</f>
        <v/>
      </c>
    </row>
    <row r="72" customFormat="false" ht="18" hidden="false" customHeight="true" outlineLevel="0" collapsed="false">
      <c r="A72" s="21"/>
      <c r="B72" s="21"/>
      <c r="C72" s="49"/>
      <c r="D72" s="50" t="str">
        <f aca="false">IF($B72="","",IFERROR(INDEX('Nguyên liệu'!$F$5:$F$44,MATCH($B72,'Nguyên liệu'!$B$5:$B$44,0)),""))</f>
        <v/>
      </c>
      <c r="E72" s="35" t="str">
        <f aca="false">IF($B72="","",IFERROR(INDEX('Nguyên liệu'!$G$5:$G$44,MATCH($B72,'Nguyên liệu'!$B$5:$B$44,0)),0))</f>
        <v/>
      </c>
      <c r="F72" s="36" t="str">
        <f aca="false">IF(OR($A72="",$B72=""),"",N($C72)*N($E72))</f>
        <v/>
      </c>
      <c r="G72" s="50" t="str">
        <f aca="false">IF($B72="","",IF(ISNA(MATCH($B72,'Nguyên liệu'!$B$5:$B$44,0)),"Không thấy nguyên liệu",IF(ISNA(MATCH($A72,'Tổng hợp menu'!$A$8:$A$32,0)),"Không thấy tên món","OK")))</f>
        <v/>
      </c>
    </row>
    <row r="73" customFormat="false" ht="18" hidden="false" customHeight="true" outlineLevel="0" collapsed="false">
      <c r="A73" s="21"/>
      <c r="B73" s="21"/>
      <c r="C73" s="49"/>
      <c r="D73" s="50" t="str">
        <f aca="false">IF($B73="","",IFERROR(INDEX('Nguyên liệu'!$F$5:$F$44,MATCH($B73,'Nguyên liệu'!$B$5:$B$44,0)),""))</f>
        <v/>
      </c>
      <c r="E73" s="35" t="str">
        <f aca="false">IF($B73="","",IFERROR(INDEX('Nguyên liệu'!$G$5:$G$44,MATCH($B73,'Nguyên liệu'!$B$5:$B$44,0)),0))</f>
        <v/>
      </c>
      <c r="F73" s="36" t="str">
        <f aca="false">IF(OR($A73="",$B73=""),"",N($C73)*N($E73))</f>
        <v/>
      </c>
      <c r="G73" s="50" t="str">
        <f aca="false">IF($B73="","",IF(ISNA(MATCH($B73,'Nguyên liệu'!$B$5:$B$44,0)),"Không thấy nguyên liệu",IF(ISNA(MATCH($A73,'Tổng hợp menu'!$A$8:$A$32,0)),"Không thấy tên món","OK")))</f>
        <v/>
      </c>
    </row>
    <row r="74" customFormat="false" ht="18" hidden="false" customHeight="true" outlineLevel="0" collapsed="false">
      <c r="A74" s="21"/>
      <c r="B74" s="21"/>
      <c r="C74" s="49"/>
      <c r="D74" s="50" t="str">
        <f aca="false">IF($B74="","",IFERROR(INDEX('Nguyên liệu'!$F$5:$F$44,MATCH($B74,'Nguyên liệu'!$B$5:$B$44,0)),""))</f>
        <v/>
      </c>
      <c r="E74" s="35" t="str">
        <f aca="false">IF($B74="","",IFERROR(INDEX('Nguyên liệu'!$G$5:$G$44,MATCH($B74,'Nguyên liệu'!$B$5:$B$44,0)),0))</f>
        <v/>
      </c>
      <c r="F74" s="36" t="str">
        <f aca="false">IF(OR($A74="",$B74=""),"",N($C74)*N($E74))</f>
        <v/>
      </c>
      <c r="G74" s="50" t="str">
        <f aca="false">IF($B74="","",IF(ISNA(MATCH($B74,'Nguyên liệu'!$B$5:$B$44,0)),"Không thấy nguyên liệu",IF(ISNA(MATCH($A74,'Tổng hợp menu'!$A$8:$A$32,0)),"Không thấy tên món","OK")))</f>
        <v/>
      </c>
    </row>
    <row r="75" customFormat="false" ht="18" hidden="false" customHeight="true" outlineLevel="0" collapsed="false">
      <c r="A75" s="21"/>
      <c r="B75" s="21"/>
      <c r="C75" s="49"/>
      <c r="D75" s="50" t="str">
        <f aca="false">IF($B75="","",IFERROR(INDEX('Nguyên liệu'!$F$5:$F$44,MATCH($B75,'Nguyên liệu'!$B$5:$B$44,0)),""))</f>
        <v/>
      </c>
      <c r="E75" s="35" t="str">
        <f aca="false">IF($B75="","",IFERROR(INDEX('Nguyên liệu'!$G$5:$G$44,MATCH($B75,'Nguyên liệu'!$B$5:$B$44,0)),0))</f>
        <v/>
      </c>
      <c r="F75" s="36" t="str">
        <f aca="false">IF(OR($A75="",$B75=""),"",N($C75)*N($E75))</f>
        <v/>
      </c>
      <c r="G75" s="50" t="str">
        <f aca="false">IF($B75="","",IF(ISNA(MATCH($B75,'Nguyên liệu'!$B$5:$B$44,0)),"Không thấy nguyên liệu",IF(ISNA(MATCH($A75,'Tổng hợp menu'!$A$8:$A$32,0)),"Không thấy tên món","OK")))</f>
        <v/>
      </c>
    </row>
    <row r="76" customFormat="false" ht="18" hidden="false" customHeight="true" outlineLevel="0" collapsed="false">
      <c r="A76" s="21"/>
      <c r="B76" s="21"/>
      <c r="C76" s="49"/>
      <c r="D76" s="50" t="str">
        <f aca="false">IF($B76="","",IFERROR(INDEX('Nguyên liệu'!$F$5:$F$44,MATCH($B76,'Nguyên liệu'!$B$5:$B$44,0)),""))</f>
        <v/>
      </c>
      <c r="E76" s="35" t="str">
        <f aca="false">IF($B76="","",IFERROR(INDEX('Nguyên liệu'!$G$5:$G$44,MATCH($B76,'Nguyên liệu'!$B$5:$B$44,0)),0))</f>
        <v/>
      </c>
      <c r="F76" s="36" t="str">
        <f aca="false">IF(OR($A76="",$B76=""),"",N($C76)*N($E76))</f>
        <v/>
      </c>
      <c r="G76" s="50" t="str">
        <f aca="false">IF($B76="","",IF(ISNA(MATCH($B76,'Nguyên liệu'!$B$5:$B$44,0)),"Không thấy nguyên liệu",IF(ISNA(MATCH($A76,'Tổng hợp menu'!$A$8:$A$32,0)),"Không thấy tên món","OK")))</f>
        <v/>
      </c>
    </row>
    <row r="77" customFormat="false" ht="18" hidden="false" customHeight="true" outlineLevel="0" collapsed="false">
      <c r="A77" s="21"/>
      <c r="B77" s="21"/>
      <c r="C77" s="49"/>
      <c r="D77" s="50" t="str">
        <f aca="false">IF($B77="","",IFERROR(INDEX('Nguyên liệu'!$F$5:$F$44,MATCH($B77,'Nguyên liệu'!$B$5:$B$44,0)),""))</f>
        <v/>
      </c>
      <c r="E77" s="35" t="str">
        <f aca="false">IF($B77="","",IFERROR(INDEX('Nguyên liệu'!$G$5:$G$44,MATCH($B77,'Nguyên liệu'!$B$5:$B$44,0)),0))</f>
        <v/>
      </c>
      <c r="F77" s="36" t="str">
        <f aca="false">IF(OR($A77="",$B77=""),"",N($C77)*N($E77))</f>
        <v/>
      </c>
      <c r="G77" s="50" t="str">
        <f aca="false">IF($B77="","",IF(ISNA(MATCH($B77,'Nguyên liệu'!$B$5:$B$44,0)),"Không thấy nguyên liệu",IF(ISNA(MATCH($A77,'Tổng hợp menu'!$A$8:$A$32,0)),"Không thấy tên món","OK")))</f>
        <v/>
      </c>
    </row>
    <row r="78" customFormat="false" ht="18" hidden="false" customHeight="true" outlineLevel="0" collapsed="false">
      <c r="A78" s="21"/>
      <c r="B78" s="21"/>
      <c r="C78" s="49"/>
      <c r="D78" s="50" t="str">
        <f aca="false">IF($B78="","",IFERROR(INDEX('Nguyên liệu'!$F$5:$F$44,MATCH($B78,'Nguyên liệu'!$B$5:$B$44,0)),""))</f>
        <v/>
      </c>
      <c r="E78" s="35" t="str">
        <f aca="false">IF($B78="","",IFERROR(INDEX('Nguyên liệu'!$G$5:$G$44,MATCH($B78,'Nguyên liệu'!$B$5:$B$44,0)),0))</f>
        <v/>
      </c>
      <c r="F78" s="36" t="str">
        <f aca="false">IF(OR($A78="",$B78=""),"",N($C78)*N($E78))</f>
        <v/>
      </c>
      <c r="G78" s="50" t="str">
        <f aca="false">IF($B78="","",IF(ISNA(MATCH($B78,'Nguyên liệu'!$B$5:$B$44,0)),"Không thấy nguyên liệu",IF(ISNA(MATCH($A78,'Tổng hợp menu'!$A$8:$A$32,0)),"Không thấy tên món","OK")))</f>
        <v/>
      </c>
    </row>
    <row r="79" customFormat="false" ht="18" hidden="false" customHeight="true" outlineLevel="0" collapsed="false">
      <c r="A79" s="21"/>
      <c r="B79" s="21"/>
      <c r="C79" s="49"/>
      <c r="D79" s="50" t="str">
        <f aca="false">IF($B79="","",IFERROR(INDEX('Nguyên liệu'!$F$5:$F$44,MATCH($B79,'Nguyên liệu'!$B$5:$B$44,0)),""))</f>
        <v/>
      </c>
      <c r="E79" s="35" t="str">
        <f aca="false">IF($B79="","",IFERROR(INDEX('Nguyên liệu'!$G$5:$G$44,MATCH($B79,'Nguyên liệu'!$B$5:$B$44,0)),0))</f>
        <v/>
      </c>
      <c r="F79" s="36" t="str">
        <f aca="false">IF(OR($A79="",$B79=""),"",N($C79)*N($E79))</f>
        <v/>
      </c>
      <c r="G79" s="50" t="str">
        <f aca="false">IF($B79="","",IF(ISNA(MATCH($B79,'Nguyên liệu'!$B$5:$B$44,0)),"Không thấy nguyên liệu",IF(ISNA(MATCH($A79,'Tổng hợp menu'!$A$8:$A$32,0)),"Không thấy tên món","OK")))</f>
        <v/>
      </c>
    </row>
    <row r="80" customFormat="false" ht="18" hidden="false" customHeight="true" outlineLevel="0" collapsed="false">
      <c r="A80" s="21"/>
      <c r="B80" s="21"/>
      <c r="C80" s="49"/>
      <c r="D80" s="50" t="str">
        <f aca="false">IF($B80="","",IFERROR(INDEX('Nguyên liệu'!$F$5:$F$44,MATCH($B80,'Nguyên liệu'!$B$5:$B$44,0)),""))</f>
        <v/>
      </c>
      <c r="E80" s="35" t="str">
        <f aca="false">IF($B80="","",IFERROR(INDEX('Nguyên liệu'!$G$5:$G$44,MATCH($B80,'Nguyên liệu'!$B$5:$B$44,0)),0))</f>
        <v/>
      </c>
      <c r="F80" s="36" t="str">
        <f aca="false">IF(OR($A80="",$B80=""),"",N($C80)*N($E80))</f>
        <v/>
      </c>
      <c r="G80" s="50" t="str">
        <f aca="false">IF($B80="","",IF(ISNA(MATCH($B80,'Nguyên liệu'!$B$5:$B$44,0)),"Không thấy nguyên liệu",IF(ISNA(MATCH($A80,'Tổng hợp menu'!$A$8:$A$32,0)),"Không thấy tên món","OK")))</f>
        <v/>
      </c>
    </row>
    <row r="81" customFormat="false" ht="18" hidden="false" customHeight="true" outlineLevel="0" collapsed="false">
      <c r="A81" s="21"/>
      <c r="B81" s="21"/>
      <c r="C81" s="49"/>
      <c r="D81" s="50" t="str">
        <f aca="false">IF($B81="","",IFERROR(INDEX('Nguyên liệu'!$F$5:$F$44,MATCH($B81,'Nguyên liệu'!$B$5:$B$44,0)),""))</f>
        <v/>
      </c>
      <c r="E81" s="35" t="str">
        <f aca="false">IF($B81="","",IFERROR(INDEX('Nguyên liệu'!$G$5:$G$44,MATCH($B81,'Nguyên liệu'!$B$5:$B$44,0)),0))</f>
        <v/>
      </c>
      <c r="F81" s="36" t="str">
        <f aca="false">IF(OR($A81="",$B81=""),"",N($C81)*N($E81))</f>
        <v/>
      </c>
      <c r="G81" s="50" t="str">
        <f aca="false">IF($B81="","",IF(ISNA(MATCH($B81,'Nguyên liệu'!$B$5:$B$44,0)),"Không thấy nguyên liệu",IF(ISNA(MATCH($A81,'Tổng hợp menu'!$A$8:$A$32,0)),"Không thấy tên món","OK")))</f>
        <v/>
      </c>
    </row>
    <row r="82" customFormat="false" ht="18" hidden="false" customHeight="true" outlineLevel="0" collapsed="false">
      <c r="A82" s="21"/>
      <c r="B82" s="21"/>
      <c r="C82" s="49"/>
      <c r="D82" s="50" t="str">
        <f aca="false">IF($B82="","",IFERROR(INDEX('Nguyên liệu'!$F$5:$F$44,MATCH($B82,'Nguyên liệu'!$B$5:$B$44,0)),""))</f>
        <v/>
      </c>
      <c r="E82" s="35" t="str">
        <f aca="false">IF($B82="","",IFERROR(INDEX('Nguyên liệu'!$G$5:$G$44,MATCH($B82,'Nguyên liệu'!$B$5:$B$44,0)),0))</f>
        <v/>
      </c>
      <c r="F82" s="36" t="str">
        <f aca="false">IF(OR($A82="",$B82=""),"",N($C82)*N($E82))</f>
        <v/>
      </c>
      <c r="G82" s="50" t="str">
        <f aca="false">IF($B82="","",IF(ISNA(MATCH($B82,'Nguyên liệu'!$B$5:$B$44,0)),"Không thấy nguyên liệu",IF(ISNA(MATCH($A82,'Tổng hợp menu'!$A$8:$A$32,0)),"Không thấy tên món","OK")))</f>
        <v/>
      </c>
    </row>
    <row r="83" customFormat="false" ht="18" hidden="false" customHeight="true" outlineLevel="0" collapsed="false">
      <c r="A83" s="21"/>
      <c r="B83" s="21"/>
      <c r="C83" s="49"/>
      <c r="D83" s="50" t="str">
        <f aca="false">IF($B83="","",IFERROR(INDEX('Nguyên liệu'!$F$5:$F$44,MATCH($B83,'Nguyên liệu'!$B$5:$B$44,0)),""))</f>
        <v/>
      </c>
      <c r="E83" s="35" t="str">
        <f aca="false">IF($B83="","",IFERROR(INDEX('Nguyên liệu'!$G$5:$G$44,MATCH($B83,'Nguyên liệu'!$B$5:$B$44,0)),0))</f>
        <v/>
      </c>
      <c r="F83" s="36" t="str">
        <f aca="false">IF(OR($A83="",$B83=""),"",N($C83)*N($E83))</f>
        <v/>
      </c>
      <c r="G83" s="50" t="str">
        <f aca="false">IF($B83="","",IF(ISNA(MATCH($B83,'Nguyên liệu'!$B$5:$B$44,0)),"Không thấy nguyên liệu",IF(ISNA(MATCH($A83,'Tổng hợp menu'!$A$8:$A$32,0)),"Không thấy tên món","OK")))</f>
        <v/>
      </c>
    </row>
    <row r="84" customFormat="false" ht="18" hidden="false" customHeight="true" outlineLevel="0" collapsed="false">
      <c r="A84" s="21"/>
      <c r="B84" s="21"/>
      <c r="C84" s="49"/>
      <c r="D84" s="50" t="str">
        <f aca="false">IF($B84="","",IFERROR(INDEX('Nguyên liệu'!$F$5:$F$44,MATCH($B84,'Nguyên liệu'!$B$5:$B$44,0)),""))</f>
        <v/>
      </c>
      <c r="E84" s="35" t="str">
        <f aca="false">IF($B84="","",IFERROR(INDEX('Nguyên liệu'!$G$5:$G$44,MATCH($B84,'Nguyên liệu'!$B$5:$B$44,0)),0))</f>
        <v/>
      </c>
      <c r="F84" s="36" t="str">
        <f aca="false">IF(OR($A84="",$B84=""),"",N($C84)*N($E84))</f>
        <v/>
      </c>
      <c r="G84" s="50" t="str">
        <f aca="false">IF($B84="","",IF(ISNA(MATCH($B84,'Nguyên liệu'!$B$5:$B$44,0)),"Không thấy nguyên liệu",IF(ISNA(MATCH($A84,'Tổng hợp menu'!$A$8:$A$32,0)),"Không thấy tên món","OK")))</f>
        <v/>
      </c>
    </row>
    <row r="85" customFormat="false" ht="18" hidden="false" customHeight="true" outlineLevel="0" collapsed="false">
      <c r="A85" s="21"/>
      <c r="B85" s="21"/>
      <c r="C85" s="49"/>
      <c r="D85" s="50" t="str">
        <f aca="false">IF($B85="","",IFERROR(INDEX('Nguyên liệu'!$F$5:$F$44,MATCH($B85,'Nguyên liệu'!$B$5:$B$44,0)),""))</f>
        <v/>
      </c>
      <c r="E85" s="35" t="str">
        <f aca="false">IF($B85="","",IFERROR(INDEX('Nguyên liệu'!$G$5:$G$44,MATCH($B85,'Nguyên liệu'!$B$5:$B$44,0)),0))</f>
        <v/>
      </c>
      <c r="F85" s="36" t="str">
        <f aca="false">IF(OR($A85="",$B85=""),"",N($C85)*N($E85))</f>
        <v/>
      </c>
      <c r="G85" s="50" t="str">
        <f aca="false">IF($B85="","",IF(ISNA(MATCH($B85,'Nguyên liệu'!$B$5:$B$44,0)),"Không thấy nguyên liệu",IF(ISNA(MATCH($A85,'Tổng hợp menu'!$A$8:$A$32,0)),"Không thấy tên món","OK")))</f>
        <v/>
      </c>
    </row>
    <row r="86" customFormat="false" ht="18" hidden="false" customHeight="true" outlineLevel="0" collapsed="false">
      <c r="A86" s="21"/>
      <c r="B86" s="21"/>
      <c r="C86" s="49"/>
      <c r="D86" s="50" t="str">
        <f aca="false">IF($B86="","",IFERROR(INDEX('Nguyên liệu'!$F$5:$F$44,MATCH($B86,'Nguyên liệu'!$B$5:$B$44,0)),""))</f>
        <v/>
      </c>
      <c r="E86" s="35" t="str">
        <f aca="false">IF($B86="","",IFERROR(INDEX('Nguyên liệu'!$G$5:$G$44,MATCH($B86,'Nguyên liệu'!$B$5:$B$44,0)),0))</f>
        <v/>
      </c>
      <c r="F86" s="36" t="str">
        <f aca="false">IF(OR($A86="",$B86=""),"",N($C86)*N($E86))</f>
        <v/>
      </c>
      <c r="G86" s="50" t="str">
        <f aca="false">IF($B86="","",IF(ISNA(MATCH($B86,'Nguyên liệu'!$B$5:$B$44,0)),"Không thấy nguyên liệu",IF(ISNA(MATCH($A86,'Tổng hợp menu'!$A$8:$A$32,0)),"Không thấy tên món","OK")))</f>
        <v/>
      </c>
    </row>
    <row r="87" customFormat="false" ht="18" hidden="false" customHeight="true" outlineLevel="0" collapsed="false">
      <c r="A87" s="21"/>
      <c r="B87" s="21"/>
      <c r="C87" s="49"/>
      <c r="D87" s="50" t="str">
        <f aca="false">IF($B87="","",IFERROR(INDEX('Nguyên liệu'!$F$5:$F$44,MATCH($B87,'Nguyên liệu'!$B$5:$B$44,0)),""))</f>
        <v/>
      </c>
      <c r="E87" s="35" t="str">
        <f aca="false">IF($B87="","",IFERROR(INDEX('Nguyên liệu'!$G$5:$G$44,MATCH($B87,'Nguyên liệu'!$B$5:$B$44,0)),0))</f>
        <v/>
      </c>
      <c r="F87" s="36" t="str">
        <f aca="false">IF(OR($A87="",$B87=""),"",N($C87)*N($E87))</f>
        <v/>
      </c>
      <c r="G87" s="50" t="str">
        <f aca="false">IF($B87="","",IF(ISNA(MATCH($B87,'Nguyên liệu'!$B$5:$B$44,0)),"Không thấy nguyên liệu",IF(ISNA(MATCH($A87,'Tổng hợp menu'!$A$8:$A$32,0)),"Không thấy tên món","OK")))</f>
        <v/>
      </c>
    </row>
    <row r="88" customFormat="false" ht="18" hidden="false" customHeight="true" outlineLevel="0" collapsed="false">
      <c r="A88" s="21"/>
      <c r="B88" s="21"/>
      <c r="C88" s="49"/>
      <c r="D88" s="50" t="str">
        <f aca="false">IF($B88="","",IFERROR(INDEX('Nguyên liệu'!$F$5:$F$44,MATCH($B88,'Nguyên liệu'!$B$5:$B$44,0)),""))</f>
        <v/>
      </c>
      <c r="E88" s="35" t="str">
        <f aca="false">IF($B88="","",IFERROR(INDEX('Nguyên liệu'!$G$5:$G$44,MATCH($B88,'Nguyên liệu'!$B$5:$B$44,0)),0))</f>
        <v/>
      </c>
      <c r="F88" s="36" t="str">
        <f aca="false">IF(OR($A88="",$B88=""),"",N($C88)*N($E88))</f>
        <v/>
      </c>
      <c r="G88" s="50" t="str">
        <f aca="false">IF($B88="","",IF(ISNA(MATCH($B88,'Nguyên liệu'!$B$5:$B$44,0)),"Không thấy nguyên liệu",IF(ISNA(MATCH($A88,'Tổng hợp menu'!$A$8:$A$32,0)),"Không thấy tên món","OK")))</f>
        <v/>
      </c>
    </row>
    <row r="89" customFormat="false" ht="18" hidden="false" customHeight="true" outlineLevel="0" collapsed="false">
      <c r="A89" s="21"/>
      <c r="B89" s="21"/>
      <c r="C89" s="49"/>
      <c r="D89" s="50" t="str">
        <f aca="false">IF($B89="","",IFERROR(INDEX('Nguyên liệu'!$F$5:$F$44,MATCH($B89,'Nguyên liệu'!$B$5:$B$44,0)),""))</f>
        <v/>
      </c>
      <c r="E89" s="35" t="str">
        <f aca="false">IF($B89="","",IFERROR(INDEX('Nguyên liệu'!$G$5:$G$44,MATCH($B89,'Nguyên liệu'!$B$5:$B$44,0)),0))</f>
        <v/>
      </c>
      <c r="F89" s="36" t="str">
        <f aca="false">IF(OR($A89="",$B89=""),"",N($C89)*N($E89))</f>
        <v/>
      </c>
      <c r="G89" s="50" t="str">
        <f aca="false">IF($B89="","",IF(ISNA(MATCH($B89,'Nguyên liệu'!$B$5:$B$44,0)),"Không thấy nguyên liệu",IF(ISNA(MATCH($A89,'Tổng hợp menu'!$A$8:$A$32,0)),"Không thấy tên món","OK")))</f>
        <v/>
      </c>
    </row>
    <row r="90" customFormat="false" ht="18" hidden="false" customHeight="true" outlineLevel="0" collapsed="false">
      <c r="A90" s="21"/>
      <c r="B90" s="21"/>
      <c r="C90" s="49"/>
      <c r="D90" s="50" t="str">
        <f aca="false">IF($B90="","",IFERROR(INDEX('Nguyên liệu'!$F$5:$F$44,MATCH($B90,'Nguyên liệu'!$B$5:$B$44,0)),""))</f>
        <v/>
      </c>
      <c r="E90" s="35" t="str">
        <f aca="false">IF($B90="","",IFERROR(INDEX('Nguyên liệu'!$G$5:$G$44,MATCH($B90,'Nguyên liệu'!$B$5:$B$44,0)),0))</f>
        <v/>
      </c>
      <c r="F90" s="36" t="str">
        <f aca="false">IF(OR($A90="",$B90=""),"",N($C90)*N($E90))</f>
        <v/>
      </c>
      <c r="G90" s="50" t="str">
        <f aca="false">IF($B90="","",IF(ISNA(MATCH($B90,'Nguyên liệu'!$B$5:$B$44,0)),"Không thấy nguyên liệu",IF(ISNA(MATCH($A90,'Tổng hợp menu'!$A$8:$A$32,0)),"Không thấy tên món","OK")))</f>
        <v/>
      </c>
    </row>
    <row r="91" customFormat="false" ht="18" hidden="false" customHeight="true" outlineLevel="0" collapsed="false">
      <c r="A91" s="21"/>
      <c r="B91" s="21"/>
      <c r="C91" s="49"/>
      <c r="D91" s="50" t="str">
        <f aca="false">IF($B91="","",IFERROR(INDEX('Nguyên liệu'!$F$5:$F$44,MATCH($B91,'Nguyên liệu'!$B$5:$B$44,0)),""))</f>
        <v/>
      </c>
      <c r="E91" s="35" t="str">
        <f aca="false">IF($B91="","",IFERROR(INDEX('Nguyên liệu'!$G$5:$G$44,MATCH($B91,'Nguyên liệu'!$B$5:$B$44,0)),0))</f>
        <v/>
      </c>
      <c r="F91" s="36" t="str">
        <f aca="false">IF(OR($A91="",$B91=""),"",N($C91)*N($E91))</f>
        <v/>
      </c>
      <c r="G91" s="50" t="str">
        <f aca="false">IF($B91="","",IF(ISNA(MATCH($B91,'Nguyên liệu'!$B$5:$B$44,0)),"Không thấy nguyên liệu",IF(ISNA(MATCH($A91,'Tổng hợp menu'!$A$8:$A$32,0)),"Không thấy tên món","OK")))</f>
        <v/>
      </c>
    </row>
    <row r="92" customFormat="false" ht="18" hidden="false" customHeight="true" outlineLevel="0" collapsed="false">
      <c r="A92" s="21"/>
      <c r="B92" s="21"/>
      <c r="C92" s="49"/>
      <c r="D92" s="50" t="str">
        <f aca="false">IF($B92="","",IFERROR(INDEX('Nguyên liệu'!$F$5:$F$44,MATCH($B92,'Nguyên liệu'!$B$5:$B$44,0)),""))</f>
        <v/>
      </c>
      <c r="E92" s="35" t="str">
        <f aca="false">IF($B92="","",IFERROR(INDEX('Nguyên liệu'!$G$5:$G$44,MATCH($B92,'Nguyên liệu'!$B$5:$B$44,0)),0))</f>
        <v/>
      </c>
      <c r="F92" s="36" t="str">
        <f aca="false">IF(OR($A92="",$B92=""),"",N($C92)*N($E92))</f>
        <v/>
      </c>
      <c r="G92" s="50" t="str">
        <f aca="false">IF($B92="","",IF(ISNA(MATCH($B92,'Nguyên liệu'!$B$5:$B$44,0)),"Không thấy nguyên liệu",IF(ISNA(MATCH($A92,'Tổng hợp menu'!$A$8:$A$32,0)),"Không thấy tên món","OK")))</f>
        <v/>
      </c>
    </row>
    <row r="93" customFormat="false" ht="18" hidden="false" customHeight="true" outlineLevel="0" collapsed="false">
      <c r="A93" s="21"/>
      <c r="B93" s="21"/>
      <c r="C93" s="49"/>
      <c r="D93" s="50" t="str">
        <f aca="false">IF($B93="","",IFERROR(INDEX('Nguyên liệu'!$F$5:$F$44,MATCH($B93,'Nguyên liệu'!$B$5:$B$44,0)),""))</f>
        <v/>
      </c>
      <c r="E93" s="35" t="str">
        <f aca="false">IF($B93="","",IFERROR(INDEX('Nguyên liệu'!$G$5:$G$44,MATCH($B93,'Nguyên liệu'!$B$5:$B$44,0)),0))</f>
        <v/>
      </c>
      <c r="F93" s="36" t="str">
        <f aca="false">IF(OR($A93="",$B93=""),"",N($C93)*N($E93))</f>
        <v/>
      </c>
      <c r="G93" s="50" t="str">
        <f aca="false">IF($B93="","",IF(ISNA(MATCH($B93,'Nguyên liệu'!$B$5:$B$44,0)),"Không thấy nguyên liệu",IF(ISNA(MATCH($A93,'Tổng hợp menu'!$A$8:$A$32,0)),"Không thấy tên món","OK")))</f>
        <v/>
      </c>
    </row>
    <row r="94" customFormat="false" ht="18" hidden="false" customHeight="true" outlineLevel="0" collapsed="false">
      <c r="A94" s="21"/>
      <c r="B94" s="21"/>
      <c r="C94" s="49"/>
      <c r="D94" s="50" t="str">
        <f aca="false">IF($B94="","",IFERROR(INDEX('Nguyên liệu'!$F$5:$F$44,MATCH($B94,'Nguyên liệu'!$B$5:$B$44,0)),""))</f>
        <v/>
      </c>
      <c r="E94" s="35" t="str">
        <f aca="false">IF($B94="","",IFERROR(INDEX('Nguyên liệu'!$G$5:$G$44,MATCH($B94,'Nguyên liệu'!$B$5:$B$44,0)),0))</f>
        <v/>
      </c>
      <c r="F94" s="36" t="str">
        <f aca="false">IF(OR($A94="",$B94=""),"",N($C94)*N($E94))</f>
        <v/>
      </c>
      <c r="G94" s="50" t="str">
        <f aca="false">IF($B94="","",IF(ISNA(MATCH($B94,'Nguyên liệu'!$B$5:$B$44,0)),"Không thấy nguyên liệu",IF(ISNA(MATCH($A94,'Tổng hợp menu'!$A$8:$A$32,0)),"Không thấy tên món","OK")))</f>
        <v/>
      </c>
    </row>
    <row r="95" customFormat="false" ht="18" hidden="false" customHeight="true" outlineLevel="0" collapsed="false">
      <c r="A95" s="21"/>
      <c r="B95" s="21"/>
      <c r="C95" s="49"/>
      <c r="D95" s="50" t="str">
        <f aca="false">IF($B95="","",IFERROR(INDEX('Nguyên liệu'!$F$5:$F$44,MATCH($B95,'Nguyên liệu'!$B$5:$B$44,0)),""))</f>
        <v/>
      </c>
      <c r="E95" s="35" t="str">
        <f aca="false">IF($B95="","",IFERROR(INDEX('Nguyên liệu'!$G$5:$G$44,MATCH($B95,'Nguyên liệu'!$B$5:$B$44,0)),0))</f>
        <v/>
      </c>
      <c r="F95" s="36" t="str">
        <f aca="false">IF(OR($A95="",$B95=""),"",N($C95)*N($E95))</f>
        <v/>
      </c>
      <c r="G95" s="50" t="str">
        <f aca="false">IF($B95="","",IF(ISNA(MATCH($B95,'Nguyên liệu'!$B$5:$B$44,0)),"Không thấy nguyên liệu",IF(ISNA(MATCH($A95,'Tổng hợp menu'!$A$8:$A$32,0)),"Không thấy tên món","OK")))</f>
        <v/>
      </c>
    </row>
    <row r="96" customFormat="false" ht="18" hidden="false" customHeight="true" outlineLevel="0" collapsed="false">
      <c r="A96" s="21"/>
      <c r="B96" s="21"/>
      <c r="C96" s="49"/>
      <c r="D96" s="50" t="str">
        <f aca="false">IF($B96="","",IFERROR(INDEX('Nguyên liệu'!$F$5:$F$44,MATCH($B96,'Nguyên liệu'!$B$5:$B$44,0)),""))</f>
        <v/>
      </c>
      <c r="E96" s="35" t="str">
        <f aca="false">IF($B96="","",IFERROR(INDEX('Nguyên liệu'!$G$5:$G$44,MATCH($B96,'Nguyên liệu'!$B$5:$B$44,0)),0))</f>
        <v/>
      </c>
      <c r="F96" s="36" t="str">
        <f aca="false">IF(OR($A96="",$B96=""),"",N($C96)*N($E96))</f>
        <v/>
      </c>
      <c r="G96" s="50" t="str">
        <f aca="false">IF($B96="","",IF(ISNA(MATCH($B96,'Nguyên liệu'!$B$5:$B$44,0)),"Không thấy nguyên liệu",IF(ISNA(MATCH($A96,'Tổng hợp menu'!$A$8:$A$32,0)),"Không thấy tên món","OK")))</f>
        <v/>
      </c>
    </row>
    <row r="97" customFormat="false" ht="18" hidden="false" customHeight="true" outlineLevel="0" collapsed="false">
      <c r="A97" s="21"/>
      <c r="B97" s="21"/>
      <c r="C97" s="49"/>
      <c r="D97" s="50" t="str">
        <f aca="false">IF($B97="","",IFERROR(INDEX('Nguyên liệu'!$F$5:$F$44,MATCH($B97,'Nguyên liệu'!$B$5:$B$44,0)),""))</f>
        <v/>
      </c>
      <c r="E97" s="35" t="str">
        <f aca="false">IF($B97="","",IFERROR(INDEX('Nguyên liệu'!$G$5:$G$44,MATCH($B97,'Nguyên liệu'!$B$5:$B$44,0)),0))</f>
        <v/>
      </c>
      <c r="F97" s="36" t="str">
        <f aca="false">IF(OR($A97="",$B97=""),"",N($C97)*N($E97))</f>
        <v/>
      </c>
      <c r="G97" s="50" t="str">
        <f aca="false">IF($B97="","",IF(ISNA(MATCH($B97,'Nguyên liệu'!$B$5:$B$44,0)),"Không thấy nguyên liệu",IF(ISNA(MATCH($A97,'Tổng hợp menu'!$A$8:$A$32,0)),"Không thấy tên món","OK")))</f>
        <v/>
      </c>
    </row>
    <row r="98" customFormat="false" ht="18" hidden="false" customHeight="true" outlineLevel="0" collapsed="false">
      <c r="A98" s="21"/>
      <c r="B98" s="21"/>
      <c r="C98" s="49"/>
      <c r="D98" s="50" t="str">
        <f aca="false">IF($B98="","",IFERROR(INDEX('Nguyên liệu'!$F$5:$F$44,MATCH($B98,'Nguyên liệu'!$B$5:$B$44,0)),""))</f>
        <v/>
      </c>
      <c r="E98" s="35" t="str">
        <f aca="false">IF($B98="","",IFERROR(INDEX('Nguyên liệu'!$G$5:$G$44,MATCH($B98,'Nguyên liệu'!$B$5:$B$44,0)),0))</f>
        <v/>
      </c>
      <c r="F98" s="36" t="str">
        <f aca="false">IF(OR($A98="",$B98=""),"",N($C98)*N($E98))</f>
        <v/>
      </c>
      <c r="G98" s="50" t="str">
        <f aca="false">IF($B98="","",IF(ISNA(MATCH($B98,'Nguyên liệu'!$B$5:$B$44,0)),"Không thấy nguyên liệu",IF(ISNA(MATCH($A98,'Tổng hợp menu'!$A$8:$A$32,0)),"Không thấy tên món","OK")))</f>
        <v/>
      </c>
    </row>
    <row r="99" customFormat="false" ht="18" hidden="false" customHeight="true" outlineLevel="0" collapsed="false">
      <c r="A99" s="21"/>
      <c r="B99" s="21"/>
      <c r="C99" s="49"/>
      <c r="D99" s="50" t="str">
        <f aca="false">IF($B99="","",IFERROR(INDEX('Nguyên liệu'!$F$5:$F$44,MATCH($B99,'Nguyên liệu'!$B$5:$B$44,0)),""))</f>
        <v/>
      </c>
      <c r="E99" s="35" t="str">
        <f aca="false">IF($B99="","",IFERROR(INDEX('Nguyên liệu'!$G$5:$G$44,MATCH($B99,'Nguyên liệu'!$B$5:$B$44,0)),0))</f>
        <v/>
      </c>
      <c r="F99" s="36" t="str">
        <f aca="false">IF(OR($A99="",$B99=""),"",N($C99)*N($E99))</f>
        <v/>
      </c>
      <c r="G99" s="50" t="str">
        <f aca="false">IF($B99="","",IF(ISNA(MATCH($B99,'Nguyên liệu'!$B$5:$B$44,0)),"Không thấy nguyên liệu",IF(ISNA(MATCH($A99,'Tổng hợp menu'!$A$8:$A$32,0)),"Không thấy tên món","OK")))</f>
        <v/>
      </c>
    </row>
    <row r="100" customFormat="false" ht="18" hidden="false" customHeight="true" outlineLevel="0" collapsed="false">
      <c r="A100" s="21"/>
      <c r="B100" s="21"/>
      <c r="C100" s="49"/>
      <c r="D100" s="50" t="str">
        <f aca="false">IF($B100="","",IFERROR(INDEX('Nguyên liệu'!$F$5:$F$44,MATCH($B100,'Nguyên liệu'!$B$5:$B$44,0)),""))</f>
        <v/>
      </c>
      <c r="E100" s="35" t="str">
        <f aca="false">IF($B100="","",IFERROR(INDEX('Nguyên liệu'!$G$5:$G$44,MATCH($B100,'Nguyên liệu'!$B$5:$B$44,0)),0))</f>
        <v/>
      </c>
      <c r="F100" s="36" t="str">
        <f aca="false">IF(OR($A100="",$B100=""),"",N($C100)*N($E100))</f>
        <v/>
      </c>
      <c r="G100" s="50" t="str">
        <f aca="false">IF($B100="","",IF(ISNA(MATCH($B100,'Nguyên liệu'!$B$5:$B$44,0)),"Không thấy nguyên liệu",IF(ISNA(MATCH($A100,'Tổng hợp menu'!$A$8:$A$32,0)),"Không thấy tên món","OK")))</f>
        <v/>
      </c>
    </row>
    <row r="101" customFormat="false" ht="18" hidden="false" customHeight="true" outlineLevel="0" collapsed="false">
      <c r="A101" s="21"/>
      <c r="B101" s="21"/>
      <c r="C101" s="49"/>
      <c r="D101" s="50" t="str">
        <f aca="false">IF($B101="","",IFERROR(INDEX('Nguyên liệu'!$F$5:$F$44,MATCH($B101,'Nguyên liệu'!$B$5:$B$44,0)),""))</f>
        <v/>
      </c>
      <c r="E101" s="35" t="str">
        <f aca="false">IF($B101="","",IFERROR(INDEX('Nguyên liệu'!$G$5:$G$44,MATCH($B101,'Nguyên liệu'!$B$5:$B$44,0)),0))</f>
        <v/>
      </c>
      <c r="F101" s="36" t="str">
        <f aca="false">IF(OR($A101="",$B101=""),"",N($C101)*N($E101))</f>
        <v/>
      </c>
      <c r="G101" s="50" t="str">
        <f aca="false">IF($B101="","",IF(ISNA(MATCH($B101,'Nguyên liệu'!$B$5:$B$44,0)),"Không thấy nguyên liệu",IF(ISNA(MATCH($A101,'Tổng hợp menu'!$A$8:$A$32,0)),"Không thấy tên món","OK")))</f>
        <v/>
      </c>
    </row>
    <row r="102" customFormat="false" ht="18" hidden="false" customHeight="true" outlineLevel="0" collapsed="false">
      <c r="A102" s="21"/>
      <c r="B102" s="21"/>
      <c r="C102" s="49"/>
      <c r="D102" s="50" t="str">
        <f aca="false">IF($B102="","",IFERROR(INDEX('Nguyên liệu'!$F$5:$F$44,MATCH($B102,'Nguyên liệu'!$B$5:$B$44,0)),""))</f>
        <v/>
      </c>
      <c r="E102" s="35" t="str">
        <f aca="false">IF($B102="","",IFERROR(INDEX('Nguyên liệu'!$G$5:$G$44,MATCH($B102,'Nguyên liệu'!$B$5:$B$44,0)),0))</f>
        <v/>
      </c>
      <c r="F102" s="36" t="str">
        <f aca="false">IF(OR($A102="",$B102=""),"",N($C102)*N($E102))</f>
        <v/>
      </c>
      <c r="G102" s="50" t="str">
        <f aca="false">IF($B102="","",IF(ISNA(MATCH($B102,'Nguyên liệu'!$B$5:$B$44,0)),"Không thấy nguyên liệu",IF(ISNA(MATCH($A102,'Tổng hợp menu'!$A$8:$A$32,0)),"Không thấy tên món","OK")))</f>
        <v/>
      </c>
    </row>
    <row r="103" customFormat="false" ht="18" hidden="false" customHeight="true" outlineLevel="0" collapsed="false">
      <c r="A103" s="21"/>
      <c r="B103" s="21"/>
      <c r="C103" s="49"/>
      <c r="D103" s="50" t="str">
        <f aca="false">IF($B103="","",IFERROR(INDEX('Nguyên liệu'!$F$5:$F$44,MATCH($B103,'Nguyên liệu'!$B$5:$B$44,0)),""))</f>
        <v/>
      </c>
      <c r="E103" s="35" t="str">
        <f aca="false">IF($B103="","",IFERROR(INDEX('Nguyên liệu'!$G$5:$G$44,MATCH($B103,'Nguyên liệu'!$B$5:$B$44,0)),0))</f>
        <v/>
      </c>
      <c r="F103" s="36" t="str">
        <f aca="false">IF(OR($A103="",$B103=""),"",N($C103)*N($E103))</f>
        <v/>
      </c>
      <c r="G103" s="50" t="str">
        <f aca="false">IF($B103="","",IF(ISNA(MATCH($B103,'Nguyên liệu'!$B$5:$B$44,0)),"Không thấy nguyên liệu",IF(ISNA(MATCH($A103,'Tổng hợp menu'!$A$8:$A$32,0)),"Không thấy tên món","OK")))</f>
        <v/>
      </c>
    </row>
    <row r="104" customFormat="false" ht="18" hidden="false" customHeight="true" outlineLevel="0" collapsed="false">
      <c r="A104" s="21"/>
      <c r="B104" s="21"/>
      <c r="C104" s="49"/>
      <c r="D104" s="50" t="str">
        <f aca="false">IF($B104="","",IFERROR(INDEX('Nguyên liệu'!$F$5:$F$44,MATCH($B104,'Nguyên liệu'!$B$5:$B$44,0)),""))</f>
        <v/>
      </c>
      <c r="E104" s="35" t="str">
        <f aca="false">IF($B104="","",IFERROR(INDEX('Nguyên liệu'!$G$5:$G$44,MATCH($B104,'Nguyên liệu'!$B$5:$B$44,0)),0))</f>
        <v/>
      </c>
      <c r="F104" s="36" t="str">
        <f aca="false">IF(OR($A104="",$B104=""),"",N($C104)*N($E104))</f>
        <v/>
      </c>
      <c r="G104" s="50" t="str">
        <f aca="false">IF($B104="","",IF(ISNA(MATCH($B104,'Nguyên liệu'!$B$5:$B$44,0)),"Không thấy nguyên liệu",IF(ISNA(MATCH($A104,'Tổng hợp menu'!$A$8:$A$32,0)),"Không thấy tên món","OK")))</f>
        <v/>
      </c>
    </row>
    <row r="105" customFormat="false" ht="18" hidden="false" customHeight="true" outlineLevel="0" collapsed="false">
      <c r="A105" s="21"/>
      <c r="B105" s="21"/>
      <c r="C105" s="49"/>
      <c r="D105" s="50" t="str">
        <f aca="false">IF($B105="","",IFERROR(INDEX('Nguyên liệu'!$F$5:$F$44,MATCH($B105,'Nguyên liệu'!$B$5:$B$44,0)),""))</f>
        <v/>
      </c>
      <c r="E105" s="35" t="str">
        <f aca="false">IF($B105="","",IFERROR(INDEX('Nguyên liệu'!$G$5:$G$44,MATCH($B105,'Nguyên liệu'!$B$5:$B$44,0)),0))</f>
        <v/>
      </c>
      <c r="F105" s="36" t="str">
        <f aca="false">IF(OR($A105="",$B105=""),"",N($C105)*N($E105))</f>
        <v/>
      </c>
      <c r="G105" s="50" t="str">
        <f aca="false">IF($B105="","",IF(ISNA(MATCH($B105,'Nguyên liệu'!$B$5:$B$44,0)),"Không thấy nguyên liệu",IF(ISNA(MATCH($A105,'Tổng hợp menu'!$A$8:$A$32,0)),"Không thấy tên món","OK")))</f>
        <v/>
      </c>
    </row>
    <row r="106" customFormat="false" ht="18" hidden="false" customHeight="true" outlineLevel="0" collapsed="false">
      <c r="A106" s="21"/>
      <c r="B106" s="21"/>
      <c r="C106" s="49"/>
      <c r="D106" s="50" t="str">
        <f aca="false">IF($B106="","",IFERROR(INDEX('Nguyên liệu'!$F$5:$F$44,MATCH($B106,'Nguyên liệu'!$B$5:$B$44,0)),""))</f>
        <v/>
      </c>
      <c r="E106" s="35" t="str">
        <f aca="false">IF($B106="","",IFERROR(INDEX('Nguyên liệu'!$G$5:$G$44,MATCH($B106,'Nguyên liệu'!$B$5:$B$44,0)),0))</f>
        <v/>
      </c>
      <c r="F106" s="36" t="str">
        <f aca="false">IF(OR($A106="",$B106=""),"",N($C106)*N($E106))</f>
        <v/>
      </c>
      <c r="G106" s="50" t="str">
        <f aca="false">IF($B106="","",IF(ISNA(MATCH($B106,'Nguyên liệu'!$B$5:$B$44,0)),"Không thấy nguyên liệu",IF(ISNA(MATCH($A106,'Tổng hợp menu'!$A$8:$A$32,0)),"Không thấy tên món","OK")))</f>
        <v/>
      </c>
    </row>
    <row r="107" customFormat="false" ht="18" hidden="false" customHeight="true" outlineLevel="0" collapsed="false">
      <c r="A107" s="21"/>
      <c r="B107" s="21"/>
      <c r="C107" s="49"/>
      <c r="D107" s="50" t="str">
        <f aca="false">IF($B107="","",IFERROR(INDEX('Nguyên liệu'!$F$5:$F$44,MATCH($B107,'Nguyên liệu'!$B$5:$B$44,0)),""))</f>
        <v/>
      </c>
      <c r="E107" s="35" t="str">
        <f aca="false">IF($B107="","",IFERROR(INDEX('Nguyên liệu'!$G$5:$G$44,MATCH($B107,'Nguyên liệu'!$B$5:$B$44,0)),0))</f>
        <v/>
      </c>
      <c r="F107" s="36" t="str">
        <f aca="false">IF(OR($A107="",$B107=""),"",N($C107)*N($E107))</f>
        <v/>
      </c>
      <c r="G107" s="50" t="str">
        <f aca="false">IF($B107="","",IF(ISNA(MATCH($B107,'Nguyên liệu'!$B$5:$B$44,0)),"Không thấy nguyên liệu",IF(ISNA(MATCH($A107,'Tổng hợp menu'!$A$8:$A$32,0)),"Không thấy tên món","OK")))</f>
        <v/>
      </c>
    </row>
    <row r="108" customFormat="false" ht="18" hidden="false" customHeight="true" outlineLevel="0" collapsed="false">
      <c r="A108" s="21"/>
      <c r="B108" s="21"/>
      <c r="C108" s="49"/>
      <c r="D108" s="50" t="str">
        <f aca="false">IF($B108="","",IFERROR(INDEX('Nguyên liệu'!$F$5:$F$44,MATCH($B108,'Nguyên liệu'!$B$5:$B$44,0)),""))</f>
        <v/>
      </c>
      <c r="E108" s="35" t="str">
        <f aca="false">IF($B108="","",IFERROR(INDEX('Nguyên liệu'!$G$5:$G$44,MATCH($B108,'Nguyên liệu'!$B$5:$B$44,0)),0))</f>
        <v/>
      </c>
      <c r="F108" s="36" t="str">
        <f aca="false">IF(OR($A108="",$B108=""),"",N($C108)*N($E108))</f>
        <v/>
      </c>
      <c r="G108" s="50" t="str">
        <f aca="false">IF($B108="","",IF(ISNA(MATCH($B108,'Nguyên liệu'!$B$5:$B$44,0)),"Không thấy nguyên liệu",IF(ISNA(MATCH($A108,'Tổng hợp menu'!$A$8:$A$32,0)),"Không thấy tên món","OK")))</f>
        <v/>
      </c>
    </row>
    <row r="109" customFormat="false" ht="18" hidden="false" customHeight="true" outlineLevel="0" collapsed="false">
      <c r="A109" s="21"/>
      <c r="B109" s="21"/>
      <c r="C109" s="49"/>
      <c r="D109" s="50" t="str">
        <f aca="false">IF($B109="","",IFERROR(INDEX('Nguyên liệu'!$F$5:$F$44,MATCH($B109,'Nguyên liệu'!$B$5:$B$44,0)),""))</f>
        <v/>
      </c>
      <c r="E109" s="35" t="str">
        <f aca="false">IF($B109="","",IFERROR(INDEX('Nguyên liệu'!$G$5:$G$44,MATCH($B109,'Nguyên liệu'!$B$5:$B$44,0)),0))</f>
        <v/>
      </c>
      <c r="F109" s="36" t="str">
        <f aca="false">IF(OR($A109="",$B109=""),"",N($C109)*N($E109))</f>
        <v/>
      </c>
      <c r="G109" s="50" t="str">
        <f aca="false">IF($B109="","",IF(ISNA(MATCH($B109,'Nguyên liệu'!$B$5:$B$44,0)),"Không thấy nguyên liệu",IF(ISNA(MATCH($A109,'Tổng hợp menu'!$A$8:$A$32,0)),"Không thấy tên món","OK")))</f>
        <v/>
      </c>
    </row>
    <row r="110" customFormat="false" ht="18" hidden="false" customHeight="true" outlineLevel="0" collapsed="false">
      <c r="A110" s="21"/>
      <c r="B110" s="21"/>
      <c r="C110" s="49"/>
      <c r="D110" s="50" t="str">
        <f aca="false">IF($B110="","",IFERROR(INDEX('Nguyên liệu'!$F$5:$F$44,MATCH($B110,'Nguyên liệu'!$B$5:$B$44,0)),""))</f>
        <v/>
      </c>
      <c r="E110" s="35" t="str">
        <f aca="false">IF($B110="","",IFERROR(INDEX('Nguyên liệu'!$G$5:$G$44,MATCH($B110,'Nguyên liệu'!$B$5:$B$44,0)),0))</f>
        <v/>
      </c>
      <c r="F110" s="36" t="str">
        <f aca="false">IF(OR($A110="",$B110=""),"",N($C110)*N($E110))</f>
        <v/>
      </c>
      <c r="G110" s="50" t="str">
        <f aca="false">IF($B110="","",IF(ISNA(MATCH($B110,'Nguyên liệu'!$B$5:$B$44,0)),"Không thấy nguyên liệu",IF(ISNA(MATCH($A110,'Tổng hợp menu'!$A$8:$A$32,0)),"Không thấy tên món","OK")))</f>
        <v/>
      </c>
    </row>
    <row r="111" customFormat="false" ht="18" hidden="false" customHeight="true" outlineLevel="0" collapsed="false">
      <c r="A111" s="21"/>
      <c r="B111" s="21"/>
      <c r="C111" s="49"/>
      <c r="D111" s="50" t="str">
        <f aca="false">IF($B111="","",IFERROR(INDEX('Nguyên liệu'!$F$5:$F$44,MATCH($B111,'Nguyên liệu'!$B$5:$B$44,0)),""))</f>
        <v/>
      </c>
      <c r="E111" s="35" t="str">
        <f aca="false">IF($B111="","",IFERROR(INDEX('Nguyên liệu'!$G$5:$G$44,MATCH($B111,'Nguyên liệu'!$B$5:$B$44,0)),0))</f>
        <v/>
      </c>
      <c r="F111" s="36" t="str">
        <f aca="false">IF(OR($A111="",$B111=""),"",N($C111)*N($E111))</f>
        <v/>
      </c>
      <c r="G111" s="50" t="str">
        <f aca="false">IF($B111="","",IF(ISNA(MATCH($B111,'Nguyên liệu'!$B$5:$B$44,0)),"Không thấy nguyên liệu",IF(ISNA(MATCH($A111,'Tổng hợp menu'!$A$8:$A$32,0)),"Không thấy tên món","OK")))</f>
        <v/>
      </c>
    </row>
    <row r="112" customFormat="false" ht="18" hidden="false" customHeight="true" outlineLevel="0" collapsed="false">
      <c r="A112" s="21"/>
      <c r="B112" s="21"/>
      <c r="C112" s="49"/>
      <c r="D112" s="50" t="str">
        <f aca="false">IF($B112="","",IFERROR(INDEX('Nguyên liệu'!$F$5:$F$44,MATCH($B112,'Nguyên liệu'!$B$5:$B$44,0)),""))</f>
        <v/>
      </c>
      <c r="E112" s="35" t="str">
        <f aca="false">IF($B112="","",IFERROR(INDEX('Nguyên liệu'!$G$5:$G$44,MATCH($B112,'Nguyên liệu'!$B$5:$B$44,0)),0))</f>
        <v/>
      </c>
      <c r="F112" s="36" t="str">
        <f aca="false">IF(OR($A112="",$B112=""),"",N($C112)*N($E112))</f>
        <v/>
      </c>
      <c r="G112" s="50" t="str">
        <f aca="false">IF($B112="","",IF(ISNA(MATCH($B112,'Nguyên liệu'!$B$5:$B$44,0)),"Không thấy nguyên liệu",IF(ISNA(MATCH($A112,'Tổng hợp menu'!$A$8:$A$32,0)),"Không thấy tên món","OK")))</f>
        <v/>
      </c>
    </row>
    <row r="113" customFormat="false" ht="18" hidden="false" customHeight="true" outlineLevel="0" collapsed="false">
      <c r="A113" s="21"/>
      <c r="B113" s="21"/>
      <c r="C113" s="49"/>
      <c r="D113" s="50" t="str">
        <f aca="false">IF($B113="","",IFERROR(INDEX('Nguyên liệu'!$F$5:$F$44,MATCH($B113,'Nguyên liệu'!$B$5:$B$44,0)),""))</f>
        <v/>
      </c>
      <c r="E113" s="35" t="str">
        <f aca="false">IF($B113="","",IFERROR(INDEX('Nguyên liệu'!$G$5:$G$44,MATCH($B113,'Nguyên liệu'!$B$5:$B$44,0)),0))</f>
        <v/>
      </c>
      <c r="F113" s="36" t="str">
        <f aca="false">IF(OR($A113="",$B113=""),"",N($C113)*N($E113))</f>
        <v/>
      </c>
      <c r="G113" s="50" t="str">
        <f aca="false">IF($B113="","",IF(ISNA(MATCH($B113,'Nguyên liệu'!$B$5:$B$44,0)),"Không thấy nguyên liệu",IF(ISNA(MATCH($A113,'Tổng hợp menu'!$A$8:$A$32,0)),"Không thấy tên món","OK")))</f>
        <v/>
      </c>
    </row>
    <row r="114" customFormat="false" ht="18" hidden="false" customHeight="true" outlineLevel="0" collapsed="false">
      <c r="A114" s="21"/>
      <c r="B114" s="21"/>
      <c r="C114" s="49"/>
      <c r="D114" s="50" t="str">
        <f aca="false">IF($B114="","",IFERROR(INDEX('Nguyên liệu'!$F$5:$F$44,MATCH($B114,'Nguyên liệu'!$B$5:$B$44,0)),""))</f>
        <v/>
      </c>
      <c r="E114" s="35" t="str">
        <f aca="false">IF($B114="","",IFERROR(INDEX('Nguyên liệu'!$G$5:$G$44,MATCH($B114,'Nguyên liệu'!$B$5:$B$44,0)),0))</f>
        <v/>
      </c>
      <c r="F114" s="36" t="str">
        <f aca="false">IF(OR($A114="",$B114=""),"",N($C114)*N($E114))</f>
        <v/>
      </c>
      <c r="G114" s="50" t="str">
        <f aca="false">IF($B114="","",IF(ISNA(MATCH($B114,'Nguyên liệu'!$B$5:$B$44,0)),"Không thấy nguyên liệu",IF(ISNA(MATCH($A114,'Tổng hợp menu'!$A$8:$A$32,0)),"Không thấy tên món","OK")))</f>
        <v/>
      </c>
    </row>
    <row r="115" customFormat="false" ht="18" hidden="false" customHeight="true" outlineLevel="0" collapsed="false">
      <c r="A115" s="21"/>
      <c r="B115" s="21"/>
      <c r="C115" s="49"/>
      <c r="D115" s="50" t="str">
        <f aca="false">IF($B115="","",IFERROR(INDEX('Nguyên liệu'!$F$5:$F$44,MATCH($B115,'Nguyên liệu'!$B$5:$B$44,0)),""))</f>
        <v/>
      </c>
      <c r="E115" s="35" t="str">
        <f aca="false">IF($B115="","",IFERROR(INDEX('Nguyên liệu'!$G$5:$G$44,MATCH($B115,'Nguyên liệu'!$B$5:$B$44,0)),0))</f>
        <v/>
      </c>
      <c r="F115" s="36" t="str">
        <f aca="false">IF(OR($A115="",$B115=""),"",N($C115)*N($E115))</f>
        <v/>
      </c>
      <c r="G115" s="50" t="str">
        <f aca="false">IF($B115="","",IF(ISNA(MATCH($B115,'Nguyên liệu'!$B$5:$B$44,0)),"Không thấy nguyên liệu",IF(ISNA(MATCH($A115,'Tổng hợp menu'!$A$8:$A$32,0)),"Không thấy tên món","OK")))</f>
        <v/>
      </c>
    </row>
    <row r="116" customFormat="false" ht="18" hidden="false" customHeight="true" outlineLevel="0" collapsed="false">
      <c r="A116" s="21"/>
      <c r="B116" s="21"/>
      <c r="C116" s="49"/>
      <c r="D116" s="50" t="str">
        <f aca="false">IF($B116="","",IFERROR(INDEX('Nguyên liệu'!$F$5:$F$44,MATCH($B116,'Nguyên liệu'!$B$5:$B$44,0)),""))</f>
        <v/>
      </c>
      <c r="E116" s="35" t="str">
        <f aca="false">IF($B116="","",IFERROR(INDEX('Nguyên liệu'!$G$5:$G$44,MATCH($B116,'Nguyên liệu'!$B$5:$B$44,0)),0))</f>
        <v/>
      </c>
      <c r="F116" s="36" t="str">
        <f aca="false">IF(OR($A116="",$B116=""),"",N($C116)*N($E116))</f>
        <v/>
      </c>
      <c r="G116" s="50" t="str">
        <f aca="false">IF($B116="","",IF(ISNA(MATCH($B116,'Nguyên liệu'!$B$5:$B$44,0)),"Không thấy nguyên liệu",IF(ISNA(MATCH($A116,'Tổng hợp menu'!$A$8:$A$32,0)),"Không thấy tên món","OK")))</f>
        <v/>
      </c>
    </row>
    <row r="117" customFormat="false" ht="18" hidden="false" customHeight="true" outlineLevel="0" collapsed="false">
      <c r="A117" s="21"/>
      <c r="B117" s="21"/>
      <c r="C117" s="49"/>
      <c r="D117" s="50" t="str">
        <f aca="false">IF($B117="","",IFERROR(INDEX('Nguyên liệu'!$F$5:$F$44,MATCH($B117,'Nguyên liệu'!$B$5:$B$44,0)),""))</f>
        <v/>
      </c>
      <c r="E117" s="35" t="str">
        <f aca="false">IF($B117="","",IFERROR(INDEX('Nguyên liệu'!$G$5:$G$44,MATCH($B117,'Nguyên liệu'!$B$5:$B$44,0)),0))</f>
        <v/>
      </c>
      <c r="F117" s="36" t="str">
        <f aca="false">IF(OR($A117="",$B117=""),"",N($C117)*N($E117))</f>
        <v/>
      </c>
      <c r="G117" s="50" t="str">
        <f aca="false">IF($B117="","",IF(ISNA(MATCH($B117,'Nguyên liệu'!$B$5:$B$44,0)),"Không thấy nguyên liệu",IF(ISNA(MATCH($A117,'Tổng hợp menu'!$A$8:$A$32,0)),"Không thấy tên món","OK")))</f>
        <v/>
      </c>
    </row>
    <row r="118" customFormat="false" ht="18" hidden="false" customHeight="true" outlineLevel="0" collapsed="false">
      <c r="A118" s="21"/>
      <c r="B118" s="21"/>
      <c r="C118" s="49"/>
      <c r="D118" s="50" t="str">
        <f aca="false">IF($B118="","",IFERROR(INDEX('Nguyên liệu'!$F$5:$F$44,MATCH($B118,'Nguyên liệu'!$B$5:$B$44,0)),""))</f>
        <v/>
      </c>
      <c r="E118" s="35" t="str">
        <f aca="false">IF($B118="","",IFERROR(INDEX('Nguyên liệu'!$G$5:$G$44,MATCH($B118,'Nguyên liệu'!$B$5:$B$44,0)),0))</f>
        <v/>
      </c>
      <c r="F118" s="36" t="str">
        <f aca="false">IF(OR($A118="",$B118=""),"",N($C118)*N($E118))</f>
        <v/>
      </c>
      <c r="G118" s="50" t="str">
        <f aca="false">IF($B118="","",IF(ISNA(MATCH($B118,'Nguyên liệu'!$B$5:$B$44,0)),"Không thấy nguyên liệu",IF(ISNA(MATCH($A118,'Tổng hợp menu'!$A$8:$A$32,0)),"Không thấy tên món","OK")))</f>
        <v/>
      </c>
    </row>
    <row r="119" customFormat="false" ht="18" hidden="false" customHeight="true" outlineLevel="0" collapsed="false">
      <c r="A119" s="21"/>
      <c r="B119" s="21"/>
      <c r="C119" s="49"/>
      <c r="D119" s="50" t="str">
        <f aca="false">IF($B119="","",IFERROR(INDEX('Nguyên liệu'!$F$5:$F$44,MATCH($B119,'Nguyên liệu'!$B$5:$B$44,0)),""))</f>
        <v/>
      </c>
      <c r="E119" s="35" t="str">
        <f aca="false">IF($B119="","",IFERROR(INDEX('Nguyên liệu'!$G$5:$G$44,MATCH($B119,'Nguyên liệu'!$B$5:$B$44,0)),0))</f>
        <v/>
      </c>
      <c r="F119" s="36" t="str">
        <f aca="false">IF(OR($A119="",$B119=""),"",N($C119)*N($E119))</f>
        <v/>
      </c>
      <c r="G119" s="50" t="str">
        <f aca="false">IF($B119="","",IF(ISNA(MATCH($B119,'Nguyên liệu'!$B$5:$B$44,0)),"Không thấy nguyên liệu",IF(ISNA(MATCH($A119,'Tổng hợp menu'!$A$8:$A$32,0)),"Không thấy tên món","OK")))</f>
        <v/>
      </c>
    </row>
    <row r="120" customFormat="false" ht="18" hidden="false" customHeight="true" outlineLevel="0" collapsed="false">
      <c r="A120" s="21"/>
      <c r="B120" s="21"/>
      <c r="C120" s="49"/>
      <c r="D120" s="50" t="str">
        <f aca="false">IF($B120="","",IFERROR(INDEX('Nguyên liệu'!$F$5:$F$44,MATCH($B120,'Nguyên liệu'!$B$5:$B$44,0)),""))</f>
        <v/>
      </c>
      <c r="E120" s="35" t="str">
        <f aca="false">IF($B120="","",IFERROR(INDEX('Nguyên liệu'!$G$5:$G$44,MATCH($B120,'Nguyên liệu'!$B$5:$B$44,0)),0))</f>
        <v/>
      </c>
      <c r="F120" s="36" t="str">
        <f aca="false">IF(OR($A120="",$B120=""),"",N($C120)*N($E120))</f>
        <v/>
      </c>
      <c r="G120" s="50" t="str">
        <f aca="false">IF($B120="","",IF(ISNA(MATCH($B120,'Nguyên liệu'!$B$5:$B$44,0)),"Không thấy nguyên liệu",IF(ISNA(MATCH($A120,'Tổng hợp menu'!$A$8:$A$32,0)),"Không thấy tên món","OK")))</f>
        <v/>
      </c>
    </row>
    <row r="121" customFormat="false" ht="18" hidden="false" customHeight="true" outlineLevel="0" collapsed="false">
      <c r="A121" s="21"/>
      <c r="B121" s="21"/>
      <c r="C121" s="49"/>
      <c r="D121" s="50" t="str">
        <f aca="false">IF($B121="","",IFERROR(INDEX('Nguyên liệu'!$F$5:$F$44,MATCH($B121,'Nguyên liệu'!$B$5:$B$44,0)),""))</f>
        <v/>
      </c>
      <c r="E121" s="35" t="str">
        <f aca="false">IF($B121="","",IFERROR(INDEX('Nguyên liệu'!$G$5:$G$44,MATCH($B121,'Nguyên liệu'!$B$5:$B$44,0)),0))</f>
        <v/>
      </c>
      <c r="F121" s="36" t="str">
        <f aca="false">IF(OR($A121="",$B121=""),"",N($C121)*N($E121))</f>
        <v/>
      </c>
      <c r="G121" s="50" t="str">
        <f aca="false">IF($B121="","",IF(ISNA(MATCH($B121,'Nguyên liệu'!$B$5:$B$44,0)),"Không thấy nguyên liệu",IF(ISNA(MATCH($A121,'Tổng hợp menu'!$A$8:$A$32,0)),"Không thấy tên món","OK")))</f>
        <v/>
      </c>
    </row>
    <row r="122" customFormat="false" ht="18" hidden="false" customHeight="true" outlineLevel="0" collapsed="false">
      <c r="A122" s="21"/>
      <c r="B122" s="21"/>
      <c r="C122" s="49"/>
      <c r="D122" s="50" t="str">
        <f aca="false">IF($B122="","",IFERROR(INDEX('Nguyên liệu'!$F$5:$F$44,MATCH($B122,'Nguyên liệu'!$B$5:$B$44,0)),""))</f>
        <v/>
      </c>
      <c r="E122" s="35" t="str">
        <f aca="false">IF($B122="","",IFERROR(INDEX('Nguyên liệu'!$G$5:$G$44,MATCH($B122,'Nguyên liệu'!$B$5:$B$44,0)),0))</f>
        <v/>
      </c>
      <c r="F122" s="36" t="str">
        <f aca="false">IF(OR($A122="",$B122=""),"",N($C122)*N($E122))</f>
        <v/>
      </c>
      <c r="G122" s="50" t="str">
        <f aca="false">IF($B122="","",IF(ISNA(MATCH($B122,'Nguyên liệu'!$B$5:$B$44,0)),"Không thấy nguyên liệu",IF(ISNA(MATCH($A122,'Tổng hợp menu'!$A$8:$A$32,0)),"Không thấy tên món","OK")))</f>
        <v/>
      </c>
    </row>
    <row r="123" customFormat="false" ht="18" hidden="false" customHeight="true" outlineLevel="0" collapsed="false">
      <c r="A123" s="21"/>
      <c r="B123" s="21"/>
      <c r="C123" s="49"/>
      <c r="D123" s="50" t="str">
        <f aca="false">IF($B123="","",IFERROR(INDEX('Nguyên liệu'!$F$5:$F$44,MATCH($B123,'Nguyên liệu'!$B$5:$B$44,0)),""))</f>
        <v/>
      </c>
      <c r="E123" s="35" t="str">
        <f aca="false">IF($B123="","",IFERROR(INDEX('Nguyên liệu'!$G$5:$G$44,MATCH($B123,'Nguyên liệu'!$B$5:$B$44,0)),0))</f>
        <v/>
      </c>
      <c r="F123" s="36" t="str">
        <f aca="false">IF(OR($A123="",$B123=""),"",N($C123)*N($E123))</f>
        <v/>
      </c>
      <c r="G123" s="50" t="str">
        <f aca="false">IF($B123="","",IF(ISNA(MATCH($B123,'Nguyên liệu'!$B$5:$B$44,0)),"Không thấy nguyên liệu",IF(ISNA(MATCH($A123,'Tổng hợp menu'!$A$8:$A$32,0)),"Không thấy tên món","OK")))</f>
        <v/>
      </c>
    </row>
    <row r="124" customFormat="false" ht="18" hidden="false" customHeight="true" outlineLevel="0" collapsed="false">
      <c r="A124" s="21"/>
      <c r="B124" s="21"/>
      <c r="C124" s="49"/>
      <c r="D124" s="50" t="str">
        <f aca="false">IF($B124="","",IFERROR(INDEX('Nguyên liệu'!$F$5:$F$44,MATCH($B124,'Nguyên liệu'!$B$5:$B$44,0)),""))</f>
        <v/>
      </c>
      <c r="E124" s="35" t="str">
        <f aca="false">IF($B124="","",IFERROR(INDEX('Nguyên liệu'!$G$5:$G$44,MATCH($B124,'Nguyên liệu'!$B$5:$B$44,0)),0))</f>
        <v/>
      </c>
      <c r="F124" s="36" t="str">
        <f aca="false">IF(OR($A124="",$B124=""),"",N($C124)*N($E124))</f>
        <v/>
      </c>
      <c r="G124" s="50" t="str">
        <f aca="false">IF($B124="","",IF(ISNA(MATCH($B124,'Nguyên liệu'!$B$5:$B$44,0)),"Không thấy nguyên liệu",IF(ISNA(MATCH($A124,'Tổng hợp menu'!$A$8:$A$32,0)),"Không thấy tên món","OK")))</f>
        <v/>
      </c>
    </row>
    <row r="125" customFormat="false" ht="18" hidden="false" customHeight="true" outlineLevel="0" collapsed="false">
      <c r="A125" s="21"/>
      <c r="B125" s="21"/>
      <c r="C125" s="49"/>
      <c r="D125" s="50" t="str">
        <f aca="false">IF($B125="","",IFERROR(INDEX('Nguyên liệu'!$F$5:$F$44,MATCH($B125,'Nguyên liệu'!$B$5:$B$44,0)),""))</f>
        <v/>
      </c>
      <c r="E125" s="35" t="str">
        <f aca="false">IF($B125="","",IFERROR(INDEX('Nguyên liệu'!$G$5:$G$44,MATCH($B125,'Nguyên liệu'!$B$5:$B$44,0)),0))</f>
        <v/>
      </c>
      <c r="F125" s="36" t="str">
        <f aca="false">IF(OR($A125="",$B125=""),"",N($C125)*N($E125))</f>
        <v/>
      </c>
      <c r="G125" s="50" t="str">
        <f aca="false">IF($B125="","",IF(ISNA(MATCH($B125,'Nguyên liệu'!$B$5:$B$44,0)),"Không thấy nguyên liệu",IF(ISNA(MATCH($A125,'Tổng hợp menu'!$A$8:$A$32,0)),"Không thấy tên món","OK")))</f>
        <v/>
      </c>
    </row>
    <row r="126" customFormat="false" ht="18" hidden="false" customHeight="true" outlineLevel="0" collapsed="false">
      <c r="A126" s="21"/>
      <c r="B126" s="21"/>
      <c r="C126" s="49"/>
      <c r="D126" s="50" t="str">
        <f aca="false">IF($B126="","",IFERROR(INDEX('Nguyên liệu'!$F$5:$F$44,MATCH($B126,'Nguyên liệu'!$B$5:$B$44,0)),""))</f>
        <v/>
      </c>
      <c r="E126" s="35" t="str">
        <f aca="false">IF($B126="","",IFERROR(INDEX('Nguyên liệu'!$G$5:$G$44,MATCH($B126,'Nguyên liệu'!$B$5:$B$44,0)),0))</f>
        <v/>
      </c>
      <c r="F126" s="36" t="str">
        <f aca="false">IF(OR($A126="",$B126=""),"",N($C126)*N($E126))</f>
        <v/>
      </c>
      <c r="G126" s="50" t="str">
        <f aca="false">IF($B126="","",IF(ISNA(MATCH($B126,'Nguyên liệu'!$B$5:$B$44,0)),"Không thấy nguyên liệu",IF(ISNA(MATCH($A126,'Tổng hợp menu'!$A$8:$A$32,0)),"Không thấy tên món","OK")))</f>
        <v/>
      </c>
    </row>
    <row r="127" customFormat="false" ht="18" hidden="false" customHeight="true" outlineLevel="0" collapsed="false">
      <c r="A127" s="21"/>
      <c r="B127" s="21"/>
      <c r="C127" s="49"/>
      <c r="D127" s="50" t="str">
        <f aca="false">IF($B127="","",IFERROR(INDEX('Nguyên liệu'!$F$5:$F$44,MATCH($B127,'Nguyên liệu'!$B$5:$B$44,0)),""))</f>
        <v/>
      </c>
      <c r="E127" s="35" t="str">
        <f aca="false">IF($B127="","",IFERROR(INDEX('Nguyên liệu'!$G$5:$G$44,MATCH($B127,'Nguyên liệu'!$B$5:$B$44,0)),0))</f>
        <v/>
      </c>
      <c r="F127" s="36" t="str">
        <f aca="false">IF(OR($A127="",$B127=""),"",N($C127)*N($E127))</f>
        <v/>
      </c>
      <c r="G127" s="50" t="str">
        <f aca="false">IF($B127="","",IF(ISNA(MATCH($B127,'Nguyên liệu'!$B$5:$B$44,0)),"Không thấy nguyên liệu",IF(ISNA(MATCH($A127,'Tổng hợp menu'!$A$8:$A$32,0)),"Không thấy tên món","OK")))</f>
        <v/>
      </c>
    </row>
    <row r="128" customFormat="false" ht="18" hidden="false" customHeight="true" outlineLevel="0" collapsed="false">
      <c r="A128" s="21"/>
      <c r="B128" s="21"/>
      <c r="C128" s="49"/>
      <c r="D128" s="50" t="str">
        <f aca="false">IF($B128="","",IFERROR(INDEX('Nguyên liệu'!$F$5:$F$44,MATCH($B128,'Nguyên liệu'!$B$5:$B$44,0)),""))</f>
        <v/>
      </c>
      <c r="E128" s="35" t="str">
        <f aca="false">IF($B128="","",IFERROR(INDEX('Nguyên liệu'!$G$5:$G$44,MATCH($B128,'Nguyên liệu'!$B$5:$B$44,0)),0))</f>
        <v/>
      </c>
      <c r="F128" s="36" t="str">
        <f aca="false">IF(OR($A128="",$B128=""),"",N($C128)*N($E128))</f>
        <v/>
      </c>
      <c r="G128" s="50" t="str">
        <f aca="false">IF($B128="","",IF(ISNA(MATCH($B128,'Nguyên liệu'!$B$5:$B$44,0)),"Không thấy nguyên liệu",IF(ISNA(MATCH($A128,'Tổng hợp menu'!$A$8:$A$32,0)),"Không thấy tên món","OK")))</f>
        <v/>
      </c>
    </row>
    <row r="129" customFormat="false" ht="18" hidden="false" customHeight="true" outlineLevel="0" collapsed="false">
      <c r="A129" s="21"/>
      <c r="B129" s="21"/>
      <c r="C129" s="49"/>
      <c r="D129" s="50" t="str">
        <f aca="false">IF($B129="","",IFERROR(INDEX('Nguyên liệu'!$F$5:$F$44,MATCH($B129,'Nguyên liệu'!$B$5:$B$44,0)),""))</f>
        <v/>
      </c>
      <c r="E129" s="35" t="str">
        <f aca="false">IF($B129="","",IFERROR(INDEX('Nguyên liệu'!$G$5:$G$44,MATCH($B129,'Nguyên liệu'!$B$5:$B$44,0)),0))</f>
        <v/>
      </c>
      <c r="F129" s="36" t="str">
        <f aca="false">IF(OR($A129="",$B129=""),"",N($C129)*N($E129))</f>
        <v/>
      </c>
      <c r="G129" s="50" t="str">
        <f aca="false">IF($B129="","",IF(ISNA(MATCH($B129,'Nguyên liệu'!$B$5:$B$44,0)),"Không thấy nguyên liệu",IF(ISNA(MATCH($A129,'Tổng hợp menu'!$A$8:$A$32,0)),"Không thấy tên món","OK")))</f>
        <v/>
      </c>
    </row>
    <row r="130" customFormat="false" ht="18" hidden="false" customHeight="true" outlineLevel="0" collapsed="false">
      <c r="A130" s="21"/>
      <c r="B130" s="21"/>
      <c r="C130" s="49"/>
      <c r="D130" s="50" t="str">
        <f aca="false">IF($B130="","",IFERROR(INDEX('Nguyên liệu'!$F$5:$F$44,MATCH($B130,'Nguyên liệu'!$B$5:$B$44,0)),""))</f>
        <v/>
      </c>
      <c r="E130" s="35" t="str">
        <f aca="false">IF($B130="","",IFERROR(INDEX('Nguyên liệu'!$G$5:$G$44,MATCH($B130,'Nguyên liệu'!$B$5:$B$44,0)),0))</f>
        <v/>
      </c>
      <c r="F130" s="36" t="str">
        <f aca="false">IF(OR($A130="",$B130=""),"",N($C130)*N($E130))</f>
        <v/>
      </c>
      <c r="G130" s="50" t="str">
        <f aca="false">IF($B130="","",IF(ISNA(MATCH($B130,'Nguyên liệu'!$B$5:$B$44,0)),"Không thấy nguyên liệu",IF(ISNA(MATCH($A130,'Tổng hợp menu'!$A$8:$A$32,0)),"Không thấy tên món","OK")))</f>
        <v/>
      </c>
    </row>
    <row r="131" customFormat="false" ht="18" hidden="false" customHeight="true" outlineLevel="0" collapsed="false">
      <c r="A131" s="21"/>
      <c r="B131" s="21"/>
      <c r="C131" s="49"/>
      <c r="D131" s="50" t="str">
        <f aca="false">IF($B131="","",IFERROR(INDEX('Nguyên liệu'!$F$5:$F$44,MATCH($B131,'Nguyên liệu'!$B$5:$B$44,0)),""))</f>
        <v/>
      </c>
      <c r="E131" s="35" t="str">
        <f aca="false">IF($B131="","",IFERROR(INDEX('Nguyên liệu'!$G$5:$G$44,MATCH($B131,'Nguyên liệu'!$B$5:$B$44,0)),0))</f>
        <v/>
      </c>
      <c r="F131" s="36" t="str">
        <f aca="false">IF(OR($A131="",$B131=""),"",N($C131)*N($E131))</f>
        <v/>
      </c>
      <c r="G131" s="50" t="str">
        <f aca="false">IF($B131="","",IF(ISNA(MATCH($B131,'Nguyên liệu'!$B$5:$B$44,0)),"Không thấy nguyên liệu",IF(ISNA(MATCH($A131,'Tổng hợp menu'!$A$8:$A$32,0)),"Không thấy tên món","OK")))</f>
        <v/>
      </c>
    </row>
    <row r="132" customFormat="false" ht="18" hidden="false" customHeight="true" outlineLevel="0" collapsed="false">
      <c r="A132" s="21"/>
      <c r="B132" s="21"/>
      <c r="C132" s="49"/>
      <c r="D132" s="50" t="str">
        <f aca="false">IF($B132="","",IFERROR(INDEX('Nguyên liệu'!$F$5:$F$44,MATCH($B132,'Nguyên liệu'!$B$5:$B$44,0)),""))</f>
        <v/>
      </c>
      <c r="E132" s="35" t="str">
        <f aca="false">IF($B132="","",IFERROR(INDEX('Nguyên liệu'!$G$5:$G$44,MATCH($B132,'Nguyên liệu'!$B$5:$B$44,0)),0))</f>
        <v/>
      </c>
      <c r="F132" s="36" t="str">
        <f aca="false">IF(OR($A132="",$B132=""),"",N($C132)*N($E132))</f>
        <v/>
      </c>
      <c r="G132" s="50" t="str">
        <f aca="false">IF($B132="","",IF(ISNA(MATCH($B132,'Nguyên liệu'!$B$5:$B$44,0)),"Không thấy nguyên liệu",IF(ISNA(MATCH($A132,'Tổng hợp menu'!$A$8:$A$32,0)),"Không thấy tên món","OK")))</f>
        <v/>
      </c>
    </row>
    <row r="133" customFormat="false" ht="18" hidden="false" customHeight="true" outlineLevel="0" collapsed="false">
      <c r="A133" s="21"/>
      <c r="B133" s="21"/>
      <c r="C133" s="49"/>
      <c r="D133" s="50" t="str">
        <f aca="false">IF($B133="","",IFERROR(INDEX('Nguyên liệu'!$F$5:$F$44,MATCH($B133,'Nguyên liệu'!$B$5:$B$44,0)),""))</f>
        <v/>
      </c>
      <c r="E133" s="35" t="str">
        <f aca="false">IF($B133="","",IFERROR(INDEX('Nguyên liệu'!$G$5:$G$44,MATCH($B133,'Nguyên liệu'!$B$5:$B$44,0)),0))</f>
        <v/>
      </c>
      <c r="F133" s="36" t="str">
        <f aca="false">IF(OR($A133="",$B133=""),"",N($C133)*N($E133))</f>
        <v/>
      </c>
      <c r="G133" s="50" t="str">
        <f aca="false">IF($B133="","",IF(ISNA(MATCH($B133,'Nguyên liệu'!$B$5:$B$44,0)),"Không thấy nguyên liệu",IF(ISNA(MATCH($A133,'Tổng hợp menu'!$A$8:$A$32,0)),"Không thấy tên món","OK")))</f>
        <v/>
      </c>
    </row>
    <row r="134" customFormat="false" ht="18" hidden="false" customHeight="true" outlineLevel="0" collapsed="false">
      <c r="A134" s="21"/>
      <c r="B134" s="21"/>
      <c r="C134" s="49"/>
      <c r="D134" s="50" t="str">
        <f aca="false">IF($B134="","",IFERROR(INDEX('Nguyên liệu'!$F$5:$F$44,MATCH($B134,'Nguyên liệu'!$B$5:$B$44,0)),""))</f>
        <v/>
      </c>
      <c r="E134" s="35" t="str">
        <f aca="false">IF($B134="","",IFERROR(INDEX('Nguyên liệu'!$G$5:$G$44,MATCH($B134,'Nguyên liệu'!$B$5:$B$44,0)),0))</f>
        <v/>
      </c>
      <c r="F134" s="36" t="str">
        <f aca="false">IF(OR($A134="",$B134=""),"",N($C134)*N($E134))</f>
        <v/>
      </c>
      <c r="G134" s="50" t="str">
        <f aca="false">IF($B134="","",IF(ISNA(MATCH($B134,'Nguyên liệu'!$B$5:$B$44,0)),"Không thấy nguyên liệu",IF(ISNA(MATCH($A134,'Tổng hợp menu'!$A$8:$A$32,0)),"Không thấy tên món","OK")))</f>
        <v/>
      </c>
    </row>
    <row r="135" customFormat="false" ht="18" hidden="false" customHeight="true" outlineLevel="0" collapsed="false">
      <c r="A135" s="21"/>
      <c r="B135" s="21"/>
      <c r="C135" s="49"/>
      <c r="D135" s="50" t="str">
        <f aca="false">IF($B135="","",IFERROR(INDEX('Nguyên liệu'!$F$5:$F$44,MATCH($B135,'Nguyên liệu'!$B$5:$B$44,0)),""))</f>
        <v/>
      </c>
      <c r="E135" s="35" t="str">
        <f aca="false">IF($B135="","",IFERROR(INDEX('Nguyên liệu'!$G$5:$G$44,MATCH($B135,'Nguyên liệu'!$B$5:$B$44,0)),0))</f>
        <v/>
      </c>
      <c r="F135" s="36" t="str">
        <f aca="false">IF(OR($A135="",$B135=""),"",N($C135)*N($E135))</f>
        <v/>
      </c>
      <c r="G135" s="50" t="str">
        <f aca="false">IF($B135="","",IF(ISNA(MATCH($B135,'Nguyên liệu'!$B$5:$B$44,0)),"Không thấy nguyên liệu",IF(ISNA(MATCH($A135,'Tổng hợp menu'!$A$8:$A$32,0)),"Không thấy tên món","OK")))</f>
        <v/>
      </c>
    </row>
    <row r="136" customFormat="false" ht="18" hidden="false" customHeight="true" outlineLevel="0" collapsed="false">
      <c r="A136" s="21"/>
      <c r="B136" s="21"/>
      <c r="C136" s="49"/>
      <c r="D136" s="50" t="str">
        <f aca="false">IF($B136="","",IFERROR(INDEX('Nguyên liệu'!$F$5:$F$44,MATCH($B136,'Nguyên liệu'!$B$5:$B$44,0)),""))</f>
        <v/>
      </c>
      <c r="E136" s="35" t="str">
        <f aca="false">IF($B136="","",IFERROR(INDEX('Nguyên liệu'!$G$5:$G$44,MATCH($B136,'Nguyên liệu'!$B$5:$B$44,0)),0))</f>
        <v/>
      </c>
      <c r="F136" s="36" t="str">
        <f aca="false">IF(OR($A136="",$B136=""),"",N($C136)*N($E136))</f>
        <v/>
      </c>
      <c r="G136" s="50" t="str">
        <f aca="false">IF($B136="","",IF(ISNA(MATCH($B136,'Nguyên liệu'!$B$5:$B$44,0)),"Không thấy nguyên liệu",IF(ISNA(MATCH($A136,'Tổng hợp menu'!$A$8:$A$32,0)),"Không thấy tên món","OK")))</f>
        <v/>
      </c>
    </row>
    <row r="137" customFormat="false" ht="18" hidden="false" customHeight="true" outlineLevel="0" collapsed="false">
      <c r="A137" s="21"/>
      <c r="B137" s="21"/>
      <c r="C137" s="49"/>
      <c r="D137" s="50" t="str">
        <f aca="false">IF($B137="","",IFERROR(INDEX('Nguyên liệu'!$F$5:$F$44,MATCH($B137,'Nguyên liệu'!$B$5:$B$44,0)),""))</f>
        <v/>
      </c>
      <c r="E137" s="35" t="str">
        <f aca="false">IF($B137="","",IFERROR(INDEX('Nguyên liệu'!$G$5:$G$44,MATCH($B137,'Nguyên liệu'!$B$5:$B$44,0)),0))</f>
        <v/>
      </c>
      <c r="F137" s="36" t="str">
        <f aca="false">IF(OR($A137="",$B137=""),"",N($C137)*N($E137))</f>
        <v/>
      </c>
      <c r="G137" s="50" t="str">
        <f aca="false">IF($B137="","",IF(ISNA(MATCH($B137,'Nguyên liệu'!$B$5:$B$44,0)),"Không thấy nguyên liệu",IF(ISNA(MATCH($A137,'Tổng hợp menu'!$A$8:$A$32,0)),"Không thấy tên món","OK")))</f>
        <v/>
      </c>
    </row>
    <row r="138" customFormat="false" ht="18" hidden="false" customHeight="true" outlineLevel="0" collapsed="false">
      <c r="A138" s="21"/>
      <c r="B138" s="21"/>
      <c r="C138" s="49"/>
      <c r="D138" s="50" t="str">
        <f aca="false">IF($B138="","",IFERROR(INDEX('Nguyên liệu'!$F$5:$F$44,MATCH($B138,'Nguyên liệu'!$B$5:$B$44,0)),""))</f>
        <v/>
      </c>
      <c r="E138" s="35" t="str">
        <f aca="false">IF($B138="","",IFERROR(INDEX('Nguyên liệu'!$G$5:$G$44,MATCH($B138,'Nguyên liệu'!$B$5:$B$44,0)),0))</f>
        <v/>
      </c>
      <c r="F138" s="36" t="str">
        <f aca="false">IF(OR($A138="",$B138=""),"",N($C138)*N($E138))</f>
        <v/>
      </c>
      <c r="G138" s="50" t="str">
        <f aca="false">IF($B138="","",IF(ISNA(MATCH($B138,'Nguyên liệu'!$B$5:$B$44,0)),"Không thấy nguyên liệu",IF(ISNA(MATCH($A138,'Tổng hợp menu'!$A$8:$A$32,0)),"Không thấy tên món","OK")))</f>
        <v/>
      </c>
    </row>
    <row r="139" customFormat="false" ht="18" hidden="false" customHeight="true" outlineLevel="0" collapsed="false">
      <c r="A139" s="21"/>
      <c r="B139" s="21"/>
      <c r="C139" s="49"/>
      <c r="D139" s="50" t="str">
        <f aca="false">IF($B139="","",IFERROR(INDEX('Nguyên liệu'!$F$5:$F$44,MATCH($B139,'Nguyên liệu'!$B$5:$B$44,0)),""))</f>
        <v/>
      </c>
      <c r="E139" s="35" t="str">
        <f aca="false">IF($B139="","",IFERROR(INDEX('Nguyên liệu'!$G$5:$G$44,MATCH($B139,'Nguyên liệu'!$B$5:$B$44,0)),0))</f>
        <v/>
      </c>
      <c r="F139" s="36" t="str">
        <f aca="false">IF(OR($A139="",$B139=""),"",N($C139)*N($E139))</f>
        <v/>
      </c>
      <c r="G139" s="50" t="str">
        <f aca="false">IF($B139="","",IF(ISNA(MATCH($B139,'Nguyên liệu'!$B$5:$B$44,0)),"Không thấy nguyên liệu",IF(ISNA(MATCH($A139,'Tổng hợp menu'!$A$8:$A$32,0)),"Không thấy tên món","OK")))</f>
        <v/>
      </c>
    </row>
    <row r="140" customFormat="false" ht="18" hidden="false" customHeight="true" outlineLevel="0" collapsed="false">
      <c r="A140" s="21"/>
      <c r="B140" s="21"/>
      <c r="C140" s="49"/>
      <c r="D140" s="50" t="str">
        <f aca="false">IF($B140="","",IFERROR(INDEX('Nguyên liệu'!$F$5:$F$44,MATCH($B140,'Nguyên liệu'!$B$5:$B$44,0)),""))</f>
        <v/>
      </c>
      <c r="E140" s="35" t="str">
        <f aca="false">IF($B140="","",IFERROR(INDEX('Nguyên liệu'!$G$5:$G$44,MATCH($B140,'Nguyên liệu'!$B$5:$B$44,0)),0))</f>
        <v/>
      </c>
      <c r="F140" s="36" t="str">
        <f aca="false">IF(OR($A140="",$B140=""),"",N($C140)*N($E140))</f>
        <v/>
      </c>
      <c r="G140" s="50" t="str">
        <f aca="false">IF($B140="","",IF(ISNA(MATCH($B140,'Nguyên liệu'!$B$5:$B$44,0)),"Không thấy nguyên liệu",IF(ISNA(MATCH($A140,'Tổng hợp menu'!$A$8:$A$32,0)),"Không thấy tên món","OK")))</f>
        <v/>
      </c>
    </row>
    <row r="141" customFormat="false" ht="18" hidden="false" customHeight="true" outlineLevel="0" collapsed="false">
      <c r="A141" s="21"/>
      <c r="B141" s="21"/>
      <c r="C141" s="49"/>
      <c r="D141" s="50" t="str">
        <f aca="false">IF($B141="","",IFERROR(INDEX('Nguyên liệu'!$F$5:$F$44,MATCH($B141,'Nguyên liệu'!$B$5:$B$44,0)),""))</f>
        <v/>
      </c>
      <c r="E141" s="35" t="str">
        <f aca="false">IF($B141="","",IFERROR(INDEX('Nguyên liệu'!$G$5:$G$44,MATCH($B141,'Nguyên liệu'!$B$5:$B$44,0)),0))</f>
        <v/>
      </c>
      <c r="F141" s="36" t="str">
        <f aca="false">IF(OR($A141="",$B141=""),"",N($C141)*N($E141))</f>
        <v/>
      </c>
      <c r="G141" s="50" t="str">
        <f aca="false">IF($B141="","",IF(ISNA(MATCH($B141,'Nguyên liệu'!$B$5:$B$44,0)),"Không thấy nguyên liệu",IF(ISNA(MATCH($A141,'Tổng hợp menu'!$A$8:$A$32,0)),"Không thấy tên món","OK")))</f>
        <v/>
      </c>
    </row>
    <row r="142" customFormat="false" ht="18" hidden="false" customHeight="true" outlineLevel="0" collapsed="false">
      <c r="A142" s="21"/>
      <c r="B142" s="21"/>
      <c r="C142" s="49"/>
      <c r="D142" s="50" t="str">
        <f aca="false">IF($B142="","",IFERROR(INDEX('Nguyên liệu'!$F$5:$F$44,MATCH($B142,'Nguyên liệu'!$B$5:$B$44,0)),""))</f>
        <v/>
      </c>
      <c r="E142" s="35" t="str">
        <f aca="false">IF($B142="","",IFERROR(INDEX('Nguyên liệu'!$G$5:$G$44,MATCH($B142,'Nguyên liệu'!$B$5:$B$44,0)),0))</f>
        <v/>
      </c>
      <c r="F142" s="36" t="str">
        <f aca="false">IF(OR($A142="",$B142=""),"",N($C142)*N($E142))</f>
        <v/>
      </c>
      <c r="G142" s="50" t="str">
        <f aca="false">IF($B142="","",IF(ISNA(MATCH($B142,'Nguyên liệu'!$B$5:$B$44,0)),"Không thấy nguyên liệu",IF(ISNA(MATCH($A142,'Tổng hợp menu'!$A$8:$A$32,0)),"Không thấy tên món","OK")))</f>
        <v/>
      </c>
    </row>
    <row r="143" customFormat="false" ht="18" hidden="false" customHeight="true" outlineLevel="0" collapsed="false">
      <c r="A143" s="21"/>
      <c r="B143" s="21"/>
      <c r="C143" s="49"/>
      <c r="D143" s="50" t="str">
        <f aca="false">IF($B143="","",IFERROR(INDEX('Nguyên liệu'!$F$5:$F$44,MATCH($B143,'Nguyên liệu'!$B$5:$B$44,0)),""))</f>
        <v/>
      </c>
      <c r="E143" s="35" t="str">
        <f aca="false">IF($B143="","",IFERROR(INDEX('Nguyên liệu'!$G$5:$G$44,MATCH($B143,'Nguyên liệu'!$B$5:$B$44,0)),0))</f>
        <v/>
      </c>
      <c r="F143" s="36" t="str">
        <f aca="false">IF(OR($A143="",$B143=""),"",N($C143)*N($E143))</f>
        <v/>
      </c>
      <c r="G143" s="50" t="str">
        <f aca="false">IF($B143="","",IF(ISNA(MATCH($B143,'Nguyên liệu'!$B$5:$B$44,0)),"Không thấy nguyên liệu",IF(ISNA(MATCH($A143,'Tổng hợp menu'!$A$8:$A$32,0)),"Không thấy tên món","OK")))</f>
        <v/>
      </c>
    </row>
    <row r="144" customFormat="false" ht="18" hidden="false" customHeight="true" outlineLevel="0" collapsed="false">
      <c r="A144" s="21"/>
      <c r="B144" s="21"/>
      <c r="C144" s="49"/>
      <c r="D144" s="50" t="str">
        <f aca="false">IF($B144="","",IFERROR(INDEX('Nguyên liệu'!$F$5:$F$44,MATCH($B144,'Nguyên liệu'!$B$5:$B$44,0)),""))</f>
        <v/>
      </c>
      <c r="E144" s="35" t="str">
        <f aca="false">IF($B144="","",IFERROR(INDEX('Nguyên liệu'!$G$5:$G$44,MATCH($B144,'Nguyên liệu'!$B$5:$B$44,0)),0))</f>
        <v/>
      </c>
      <c r="F144" s="36" t="str">
        <f aca="false">IF(OR($A144="",$B144=""),"",N($C144)*N($E144))</f>
        <v/>
      </c>
      <c r="G144" s="50" t="str">
        <f aca="false">IF($B144="","",IF(ISNA(MATCH($B144,'Nguyên liệu'!$B$5:$B$44,0)),"Không thấy nguyên liệu",IF(ISNA(MATCH($A144,'Tổng hợp menu'!$A$8:$A$32,0)),"Không thấy tên món","OK")))</f>
        <v/>
      </c>
    </row>
    <row r="145" customFormat="false" ht="18" hidden="false" customHeight="true" outlineLevel="0" collapsed="false">
      <c r="A145" s="21"/>
      <c r="B145" s="21"/>
      <c r="C145" s="49"/>
      <c r="D145" s="50" t="str">
        <f aca="false">IF($B145="","",IFERROR(INDEX('Nguyên liệu'!$F$5:$F$44,MATCH($B145,'Nguyên liệu'!$B$5:$B$44,0)),""))</f>
        <v/>
      </c>
      <c r="E145" s="35" t="str">
        <f aca="false">IF($B145="","",IFERROR(INDEX('Nguyên liệu'!$G$5:$G$44,MATCH($B145,'Nguyên liệu'!$B$5:$B$44,0)),0))</f>
        <v/>
      </c>
      <c r="F145" s="36" t="str">
        <f aca="false">IF(OR($A145="",$B145=""),"",N($C145)*N($E145))</f>
        <v/>
      </c>
      <c r="G145" s="50" t="str">
        <f aca="false">IF($B145="","",IF(ISNA(MATCH($B145,'Nguyên liệu'!$B$5:$B$44,0)),"Không thấy nguyên liệu",IF(ISNA(MATCH($A145,'Tổng hợp menu'!$A$8:$A$32,0)),"Không thấy tên món","OK")))</f>
        <v/>
      </c>
    </row>
    <row r="146" customFormat="false" ht="18" hidden="false" customHeight="true" outlineLevel="0" collapsed="false">
      <c r="A146" s="21"/>
      <c r="B146" s="21"/>
      <c r="C146" s="49"/>
      <c r="D146" s="50" t="str">
        <f aca="false">IF($B146="","",IFERROR(INDEX('Nguyên liệu'!$F$5:$F$44,MATCH($B146,'Nguyên liệu'!$B$5:$B$44,0)),""))</f>
        <v/>
      </c>
      <c r="E146" s="35" t="str">
        <f aca="false">IF($B146="","",IFERROR(INDEX('Nguyên liệu'!$G$5:$G$44,MATCH($B146,'Nguyên liệu'!$B$5:$B$44,0)),0))</f>
        <v/>
      </c>
      <c r="F146" s="36" t="str">
        <f aca="false">IF(OR($A146="",$B146=""),"",N($C146)*N($E146))</f>
        <v/>
      </c>
      <c r="G146" s="50" t="str">
        <f aca="false">IF($B146="","",IF(ISNA(MATCH($B146,'Nguyên liệu'!$B$5:$B$44,0)),"Không thấy nguyên liệu",IF(ISNA(MATCH($A146,'Tổng hợp menu'!$A$8:$A$32,0)),"Không thấy tên món","OK")))</f>
        <v/>
      </c>
    </row>
    <row r="147" customFormat="false" ht="18" hidden="false" customHeight="true" outlineLevel="0" collapsed="false">
      <c r="A147" s="21"/>
      <c r="B147" s="21"/>
      <c r="C147" s="49"/>
      <c r="D147" s="50" t="str">
        <f aca="false">IF($B147="","",IFERROR(INDEX('Nguyên liệu'!$F$5:$F$44,MATCH($B147,'Nguyên liệu'!$B$5:$B$44,0)),""))</f>
        <v/>
      </c>
      <c r="E147" s="35" t="str">
        <f aca="false">IF($B147="","",IFERROR(INDEX('Nguyên liệu'!$G$5:$G$44,MATCH($B147,'Nguyên liệu'!$B$5:$B$44,0)),0))</f>
        <v/>
      </c>
      <c r="F147" s="36" t="str">
        <f aca="false">IF(OR($A147="",$B147=""),"",N($C147)*N($E147))</f>
        <v/>
      </c>
      <c r="G147" s="50" t="str">
        <f aca="false">IF($B147="","",IF(ISNA(MATCH($B147,'Nguyên liệu'!$B$5:$B$44,0)),"Không thấy nguyên liệu",IF(ISNA(MATCH($A147,'Tổng hợp menu'!$A$8:$A$32,0)),"Không thấy tên món","OK")))</f>
        <v/>
      </c>
    </row>
    <row r="148" customFormat="false" ht="18" hidden="false" customHeight="true" outlineLevel="0" collapsed="false">
      <c r="A148" s="21"/>
      <c r="B148" s="21"/>
      <c r="C148" s="49"/>
      <c r="D148" s="50" t="str">
        <f aca="false">IF($B148="","",IFERROR(INDEX('Nguyên liệu'!$F$5:$F$44,MATCH($B148,'Nguyên liệu'!$B$5:$B$44,0)),""))</f>
        <v/>
      </c>
      <c r="E148" s="35" t="str">
        <f aca="false">IF($B148="","",IFERROR(INDEX('Nguyên liệu'!$G$5:$G$44,MATCH($B148,'Nguyên liệu'!$B$5:$B$44,0)),0))</f>
        <v/>
      </c>
      <c r="F148" s="36" t="str">
        <f aca="false">IF(OR($A148="",$B148=""),"",N($C148)*N($E148))</f>
        <v/>
      </c>
      <c r="G148" s="50" t="str">
        <f aca="false">IF($B148="","",IF(ISNA(MATCH($B148,'Nguyên liệu'!$B$5:$B$44,0)),"Không thấy nguyên liệu",IF(ISNA(MATCH($A148,'Tổng hợp menu'!$A$8:$A$32,0)),"Không thấy tên món","OK")))</f>
        <v/>
      </c>
    </row>
    <row r="149" customFormat="false" ht="18" hidden="false" customHeight="true" outlineLevel="0" collapsed="false">
      <c r="A149" s="21"/>
      <c r="B149" s="21"/>
      <c r="C149" s="49"/>
      <c r="D149" s="50" t="str">
        <f aca="false">IF($B149="","",IFERROR(INDEX('Nguyên liệu'!$F$5:$F$44,MATCH($B149,'Nguyên liệu'!$B$5:$B$44,0)),""))</f>
        <v/>
      </c>
      <c r="E149" s="35" t="str">
        <f aca="false">IF($B149="","",IFERROR(INDEX('Nguyên liệu'!$G$5:$G$44,MATCH($B149,'Nguyên liệu'!$B$5:$B$44,0)),0))</f>
        <v/>
      </c>
      <c r="F149" s="36" t="str">
        <f aca="false">IF(OR($A149="",$B149=""),"",N($C149)*N($E149))</f>
        <v/>
      </c>
      <c r="G149" s="50" t="str">
        <f aca="false">IF($B149="","",IF(ISNA(MATCH($B149,'Nguyên liệu'!$B$5:$B$44,0)),"Không thấy nguyên liệu",IF(ISNA(MATCH($A149,'Tổng hợp menu'!$A$8:$A$32,0)),"Không thấy tên món","OK")))</f>
        <v/>
      </c>
    </row>
    <row r="150" customFormat="false" ht="18" hidden="false" customHeight="true" outlineLevel="0" collapsed="false">
      <c r="A150" s="21"/>
      <c r="B150" s="21"/>
      <c r="C150" s="49"/>
      <c r="D150" s="50" t="str">
        <f aca="false">IF($B150="","",IFERROR(INDEX('Nguyên liệu'!$F$5:$F$44,MATCH($B150,'Nguyên liệu'!$B$5:$B$44,0)),""))</f>
        <v/>
      </c>
      <c r="E150" s="35" t="str">
        <f aca="false">IF($B150="","",IFERROR(INDEX('Nguyên liệu'!$G$5:$G$44,MATCH($B150,'Nguyên liệu'!$B$5:$B$44,0)),0))</f>
        <v/>
      </c>
      <c r="F150" s="36" t="str">
        <f aca="false">IF(OR($A150="",$B150=""),"",N($C150)*N($E150))</f>
        <v/>
      </c>
      <c r="G150" s="50" t="str">
        <f aca="false">IF($B150="","",IF(ISNA(MATCH($B150,'Nguyên liệu'!$B$5:$B$44,0)),"Không thấy nguyên liệu",IF(ISNA(MATCH($A150,'Tổng hợp menu'!$A$8:$A$32,0)),"Không thấy tên món","OK")))</f>
        <v/>
      </c>
    </row>
    <row r="151" customFormat="false" ht="18" hidden="false" customHeight="true" outlineLevel="0" collapsed="false">
      <c r="A151" s="21"/>
      <c r="B151" s="21"/>
      <c r="C151" s="49"/>
      <c r="D151" s="50" t="str">
        <f aca="false">IF($B151="","",IFERROR(INDEX('Nguyên liệu'!$F$5:$F$44,MATCH($B151,'Nguyên liệu'!$B$5:$B$44,0)),""))</f>
        <v/>
      </c>
      <c r="E151" s="35" t="str">
        <f aca="false">IF($B151="","",IFERROR(INDEX('Nguyên liệu'!$G$5:$G$44,MATCH($B151,'Nguyên liệu'!$B$5:$B$44,0)),0))</f>
        <v/>
      </c>
      <c r="F151" s="36" t="str">
        <f aca="false">IF(OR($A151="",$B151=""),"",N($C151)*N($E151))</f>
        <v/>
      </c>
      <c r="G151" s="50" t="str">
        <f aca="false">IF($B151="","",IF(ISNA(MATCH($B151,'Nguyên liệu'!$B$5:$B$44,0)),"Không thấy nguyên liệu",IF(ISNA(MATCH($A151,'Tổng hợp menu'!$A$8:$A$32,0)),"Không thấy tên món","OK")))</f>
        <v/>
      </c>
    </row>
    <row r="152" customFormat="false" ht="18" hidden="false" customHeight="true" outlineLevel="0" collapsed="false">
      <c r="A152" s="21"/>
      <c r="B152" s="21"/>
      <c r="C152" s="49"/>
      <c r="D152" s="50" t="str">
        <f aca="false">IF($B152="","",IFERROR(INDEX('Nguyên liệu'!$F$5:$F$44,MATCH($B152,'Nguyên liệu'!$B$5:$B$44,0)),""))</f>
        <v/>
      </c>
      <c r="E152" s="35" t="str">
        <f aca="false">IF($B152="","",IFERROR(INDEX('Nguyên liệu'!$G$5:$G$44,MATCH($B152,'Nguyên liệu'!$B$5:$B$44,0)),0))</f>
        <v/>
      </c>
      <c r="F152" s="36" t="str">
        <f aca="false">IF(OR($A152="",$B152=""),"",N($C152)*N($E152))</f>
        <v/>
      </c>
      <c r="G152" s="50" t="str">
        <f aca="false">IF($B152="","",IF(ISNA(MATCH($B152,'Nguyên liệu'!$B$5:$B$44,0)),"Không thấy nguyên liệu",IF(ISNA(MATCH($A152,'Tổng hợp menu'!$A$8:$A$32,0)),"Không thấy tên món","OK")))</f>
        <v/>
      </c>
    </row>
    <row r="153" customFormat="false" ht="18" hidden="false" customHeight="true" outlineLevel="0" collapsed="false">
      <c r="A153" s="21"/>
      <c r="B153" s="21"/>
      <c r="C153" s="49"/>
      <c r="D153" s="50" t="str">
        <f aca="false">IF($B153="","",IFERROR(INDEX('Nguyên liệu'!$F$5:$F$44,MATCH($B153,'Nguyên liệu'!$B$5:$B$44,0)),""))</f>
        <v/>
      </c>
      <c r="E153" s="35" t="str">
        <f aca="false">IF($B153="","",IFERROR(INDEX('Nguyên liệu'!$G$5:$G$44,MATCH($B153,'Nguyên liệu'!$B$5:$B$44,0)),0))</f>
        <v/>
      </c>
      <c r="F153" s="36" t="str">
        <f aca="false">IF(OR($A153="",$B153=""),"",N($C153)*N($E153))</f>
        <v/>
      </c>
      <c r="G153" s="50" t="str">
        <f aca="false">IF($B153="","",IF(ISNA(MATCH($B153,'Nguyên liệu'!$B$5:$B$44,0)),"Không thấy nguyên liệu",IF(ISNA(MATCH($A153,'Tổng hợp menu'!$A$8:$A$32,0)),"Không thấy tên món","OK")))</f>
        <v/>
      </c>
    </row>
    <row r="154" customFormat="false" ht="18" hidden="false" customHeight="true" outlineLevel="0" collapsed="false">
      <c r="A154" s="21"/>
      <c r="B154" s="21"/>
      <c r="C154" s="49"/>
      <c r="D154" s="50" t="str">
        <f aca="false">IF($B154="","",IFERROR(INDEX('Nguyên liệu'!$F$5:$F$44,MATCH($B154,'Nguyên liệu'!$B$5:$B$44,0)),""))</f>
        <v/>
      </c>
      <c r="E154" s="35" t="str">
        <f aca="false">IF($B154="","",IFERROR(INDEX('Nguyên liệu'!$G$5:$G$44,MATCH($B154,'Nguyên liệu'!$B$5:$B$44,0)),0))</f>
        <v/>
      </c>
      <c r="F154" s="36" t="str">
        <f aca="false">IF(OR($A154="",$B154=""),"",N($C154)*N($E154))</f>
        <v/>
      </c>
      <c r="G154" s="50" t="str">
        <f aca="false">IF($B154="","",IF(ISNA(MATCH($B154,'Nguyên liệu'!$B$5:$B$44,0)),"Không thấy nguyên liệu",IF(ISNA(MATCH($A154,'Tổng hợp menu'!$A$8:$A$32,0)),"Không thấy tên món","OK")))</f>
        <v/>
      </c>
    </row>
    <row r="155" customFormat="false" ht="18" hidden="false" customHeight="true" outlineLevel="0" collapsed="false">
      <c r="A155" s="21"/>
      <c r="B155" s="21"/>
      <c r="C155" s="49"/>
      <c r="D155" s="50" t="str">
        <f aca="false">IF($B155="","",IFERROR(INDEX('Nguyên liệu'!$F$5:$F$44,MATCH($B155,'Nguyên liệu'!$B$5:$B$44,0)),""))</f>
        <v/>
      </c>
      <c r="E155" s="35" t="str">
        <f aca="false">IF($B155="","",IFERROR(INDEX('Nguyên liệu'!$G$5:$G$44,MATCH($B155,'Nguyên liệu'!$B$5:$B$44,0)),0))</f>
        <v/>
      </c>
      <c r="F155" s="36" t="str">
        <f aca="false">IF(OR($A155="",$B155=""),"",N($C155)*N($E155))</f>
        <v/>
      </c>
      <c r="G155" s="50" t="str">
        <f aca="false">IF($B155="","",IF(ISNA(MATCH($B155,'Nguyên liệu'!$B$5:$B$44,0)),"Không thấy nguyên liệu",IF(ISNA(MATCH($A155,'Tổng hợp menu'!$A$8:$A$32,0)),"Không thấy tên món","OK")))</f>
        <v/>
      </c>
    </row>
    <row r="156" customFormat="false" ht="18" hidden="false" customHeight="true" outlineLevel="0" collapsed="false">
      <c r="A156" s="21"/>
      <c r="B156" s="21"/>
      <c r="C156" s="49"/>
      <c r="D156" s="50" t="str">
        <f aca="false">IF($B156="","",IFERROR(INDEX('Nguyên liệu'!$F$5:$F$44,MATCH($B156,'Nguyên liệu'!$B$5:$B$44,0)),""))</f>
        <v/>
      </c>
      <c r="E156" s="35" t="str">
        <f aca="false">IF($B156="","",IFERROR(INDEX('Nguyên liệu'!$G$5:$G$44,MATCH($B156,'Nguyên liệu'!$B$5:$B$44,0)),0))</f>
        <v/>
      </c>
      <c r="F156" s="36" t="str">
        <f aca="false">IF(OR($A156="",$B156=""),"",N($C156)*N($E156))</f>
        <v/>
      </c>
      <c r="G156" s="50" t="str">
        <f aca="false">IF($B156="","",IF(ISNA(MATCH($B156,'Nguyên liệu'!$B$5:$B$44,0)),"Không thấy nguyên liệu",IF(ISNA(MATCH($A156,'Tổng hợp menu'!$A$8:$A$32,0)),"Không thấy tên món","OK")))</f>
        <v/>
      </c>
    </row>
    <row r="157" customFormat="false" ht="18" hidden="false" customHeight="true" outlineLevel="0" collapsed="false">
      <c r="A157" s="21"/>
      <c r="B157" s="21"/>
      <c r="C157" s="49"/>
      <c r="D157" s="50" t="str">
        <f aca="false">IF($B157="","",IFERROR(INDEX('Nguyên liệu'!$F$5:$F$44,MATCH($B157,'Nguyên liệu'!$B$5:$B$44,0)),""))</f>
        <v/>
      </c>
      <c r="E157" s="35" t="str">
        <f aca="false">IF($B157="","",IFERROR(INDEX('Nguyên liệu'!$G$5:$G$44,MATCH($B157,'Nguyên liệu'!$B$5:$B$44,0)),0))</f>
        <v/>
      </c>
      <c r="F157" s="36" t="str">
        <f aca="false">IF(OR($A157="",$B157=""),"",N($C157)*N($E157))</f>
        <v/>
      </c>
      <c r="G157" s="50" t="str">
        <f aca="false">IF($B157="","",IF(ISNA(MATCH($B157,'Nguyên liệu'!$B$5:$B$44,0)),"Không thấy nguyên liệu",IF(ISNA(MATCH($A157,'Tổng hợp menu'!$A$8:$A$32,0)),"Không thấy tên món","OK")))</f>
        <v/>
      </c>
    </row>
    <row r="158" customFormat="false" ht="18" hidden="false" customHeight="true" outlineLevel="0" collapsed="false">
      <c r="A158" s="21"/>
      <c r="B158" s="21"/>
      <c r="C158" s="49"/>
      <c r="D158" s="50" t="str">
        <f aca="false">IF($B158="","",IFERROR(INDEX('Nguyên liệu'!$F$5:$F$44,MATCH($B158,'Nguyên liệu'!$B$5:$B$44,0)),""))</f>
        <v/>
      </c>
      <c r="E158" s="35" t="str">
        <f aca="false">IF($B158="","",IFERROR(INDEX('Nguyên liệu'!$G$5:$G$44,MATCH($B158,'Nguyên liệu'!$B$5:$B$44,0)),0))</f>
        <v/>
      </c>
      <c r="F158" s="36" t="str">
        <f aca="false">IF(OR($A158="",$B158=""),"",N($C158)*N($E158))</f>
        <v/>
      </c>
      <c r="G158" s="50" t="str">
        <f aca="false">IF($B158="","",IF(ISNA(MATCH($B158,'Nguyên liệu'!$B$5:$B$44,0)),"Không thấy nguyên liệu",IF(ISNA(MATCH($A158,'Tổng hợp menu'!$A$8:$A$32,0)),"Không thấy tên món","OK")))</f>
        <v/>
      </c>
    </row>
    <row r="159" customFormat="false" ht="18" hidden="false" customHeight="true" outlineLevel="0" collapsed="false">
      <c r="A159" s="21"/>
      <c r="B159" s="21"/>
      <c r="C159" s="49"/>
      <c r="D159" s="50" t="str">
        <f aca="false">IF($B159="","",IFERROR(INDEX('Nguyên liệu'!$F$5:$F$44,MATCH($B159,'Nguyên liệu'!$B$5:$B$44,0)),""))</f>
        <v/>
      </c>
      <c r="E159" s="35" t="str">
        <f aca="false">IF($B159="","",IFERROR(INDEX('Nguyên liệu'!$G$5:$G$44,MATCH($B159,'Nguyên liệu'!$B$5:$B$44,0)),0))</f>
        <v/>
      </c>
      <c r="F159" s="36" t="str">
        <f aca="false">IF(OR($A159="",$B159=""),"",N($C159)*N($E159))</f>
        <v/>
      </c>
      <c r="G159" s="50" t="str">
        <f aca="false">IF($B159="","",IF(ISNA(MATCH($B159,'Nguyên liệu'!$B$5:$B$44,0)),"Không thấy nguyên liệu",IF(ISNA(MATCH($A159,'Tổng hợp menu'!$A$8:$A$32,0)),"Không thấy tên món","OK")))</f>
        <v/>
      </c>
    </row>
    <row r="160" customFormat="false" ht="18" hidden="false" customHeight="true" outlineLevel="0" collapsed="false">
      <c r="A160" s="21"/>
      <c r="B160" s="21"/>
      <c r="C160" s="49"/>
      <c r="D160" s="50" t="str">
        <f aca="false">IF($B160="","",IFERROR(INDEX('Nguyên liệu'!$F$5:$F$44,MATCH($B160,'Nguyên liệu'!$B$5:$B$44,0)),""))</f>
        <v/>
      </c>
      <c r="E160" s="35" t="str">
        <f aca="false">IF($B160="","",IFERROR(INDEX('Nguyên liệu'!$G$5:$G$44,MATCH($B160,'Nguyên liệu'!$B$5:$B$44,0)),0))</f>
        <v/>
      </c>
      <c r="F160" s="36" t="str">
        <f aca="false">IF(OR($A160="",$B160=""),"",N($C160)*N($E160))</f>
        <v/>
      </c>
      <c r="G160" s="50" t="str">
        <f aca="false">IF($B160="","",IF(ISNA(MATCH($B160,'Nguyên liệu'!$B$5:$B$44,0)),"Không thấy nguyên liệu",IF(ISNA(MATCH($A160,'Tổng hợp menu'!$A$8:$A$32,0)),"Không thấy tên món","OK")))</f>
        <v/>
      </c>
    </row>
    <row r="161" customFormat="false" ht="18" hidden="false" customHeight="true" outlineLevel="0" collapsed="false">
      <c r="A161" s="21"/>
      <c r="B161" s="21"/>
      <c r="C161" s="49"/>
      <c r="D161" s="50" t="str">
        <f aca="false">IF($B161="","",IFERROR(INDEX('Nguyên liệu'!$F$5:$F$44,MATCH($B161,'Nguyên liệu'!$B$5:$B$44,0)),""))</f>
        <v/>
      </c>
      <c r="E161" s="35" t="str">
        <f aca="false">IF($B161="","",IFERROR(INDEX('Nguyên liệu'!$G$5:$G$44,MATCH($B161,'Nguyên liệu'!$B$5:$B$44,0)),0))</f>
        <v/>
      </c>
      <c r="F161" s="36" t="str">
        <f aca="false">IF(OR($A161="",$B161=""),"",N($C161)*N($E161))</f>
        <v/>
      </c>
      <c r="G161" s="50" t="str">
        <f aca="false">IF($B161="","",IF(ISNA(MATCH($B161,'Nguyên liệu'!$B$5:$B$44,0)),"Không thấy nguyên liệu",IF(ISNA(MATCH($A161,'Tổng hợp menu'!$A$8:$A$32,0)),"Không thấy tên món","OK")))</f>
        <v/>
      </c>
    </row>
    <row r="162" customFormat="false" ht="18" hidden="false" customHeight="true" outlineLevel="0" collapsed="false">
      <c r="A162" s="21"/>
      <c r="B162" s="21"/>
      <c r="C162" s="49"/>
      <c r="D162" s="50" t="str">
        <f aca="false">IF($B162="","",IFERROR(INDEX('Nguyên liệu'!$F$5:$F$44,MATCH($B162,'Nguyên liệu'!$B$5:$B$44,0)),""))</f>
        <v/>
      </c>
      <c r="E162" s="35" t="str">
        <f aca="false">IF($B162="","",IFERROR(INDEX('Nguyên liệu'!$G$5:$G$44,MATCH($B162,'Nguyên liệu'!$B$5:$B$44,0)),0))</f>
        <v/>
      </c>
      <c r="F162" s="36" t="str">
        <f aca="false">IF(OR($A162="",$B162=""),"",N($C162)*N($E162))</f>
        <v/>
      </c>
      <c r="G162" s="50" t="str">
        <f aca="false">IF($B162="","",IF(ISNA(MATCH($B162,'Nguyên liệu'!$B$5:$B$44,0)),"Không thấy nguyên liệu",IF(ISNA(MATCH($A162,'Tổng hợp menu'!$A$8:$A$32,0)),"Không thấy tên món","OK")))</f>
        <v/>
      </c>
    </row>
    <row r="163" customFormat="false" ht="18" hidden="false" customHeight="true" outlineLevel="0" collapsed="false">
      <c r="A163" s="21"/>
      <c r="B163" s="21"/>
      <c r="C163" s="49"/>
      <c r="D163" s="50" t="str">
        <f aca="false">IF($B163="","",IFERROR(INDEX('Nguyên liệu'!$F$5:$F$44,MATCH($B163,'Nguyên liệu'!$B$5:$B$44,0)),""))</f>
        <v/>
      </c>
      <c r="E163" s="35" t="str">
        <f aca="false">IF($B163="","",IFERROR(INDEX('Nguyên liệu'!$G$5:$G$44,MATCH($B163,'Nguyên liệu'!$B$5:$B$44,0)),0))</f>
        <v/>
      </c>
      <c r="F163" s="36" t="str">
        <f aca="false">IF(OR($A163="",$B163=""),"",N($C163)*N($E163))</f>
        <v/>
      </c>
      <c r="G163" s="50" t="str">
        <f aca="false">IF($B163="","",IF(ISNA(MATCH($B163,'Nguyên liệu'!$B$5:$B$44,0)),"Không thấy nguyên liệu",IF(ISNA(MATCH($A163,'Tổng hợp menu'!$A$8:$A$32,0)),"Không thấy tên món","OK")))</f>
        <v/>
      </c>
    </row>
    <row r="164" customFormat="false" ht="18" hidden="false" customHeight="true" outlineLevel="0" collapsed="false">
      <c r="A164" s="21"/>
      <c r="B164" s="21"/>
      <c r="C164" s="49"/>
      <c r="D164" s="50" t="str">
        <f aca="false">IF($B164="","",IFERROR(INDEX('Nguyên liệu'!$F$5:$F$44,MATCH($B164,'Nguyên liệu'!$B$5:$B$44,0)),""))</f>
        <v/>
      </c>
      <c r="E164" s="35" t="str">
        <f aca="false">IF($B164="","",IFERROR(INDEX('Nguyên liệu'!$G$5:$G$44,MATCH($B164,'Nguyên liệu'!$B$5:$B$44,0)),0))</f>
        <v/>
      </c>
      <c r="F164" s="36" t="str">
        <f aca="false">IF(OR($A164="",$B164=""),"",N($C164)*N($E164))</f>
        <v/>
      </c>
      <c r="G164" s="50" t="str">
        <f aca="false">IF($B164="","",IF(ISNA(MATCH($B164,'Nguyên liệu'!$B$5:$B$44,0)),"Không thấy nguyên liệu",IF(ISNA(MATCH($A164,'Tổng hợp menu'!$A$8:$A$32,0)),"Không thấy tên món","OK")))</f>
        <v/>
      </c>
    </row>
    <row r="165" customFormat="false" ht="18" hidden="false" customHeight="true" outlineLevel="0" collapsed="false">
      <c r="A165" s="21"/>
      <c r="B165" s="21"/>
      <c r="C165" s="49"/>
      <c r="D165" s="50" t="str">
        <f aca="false">IF($B165="","",IFERROR(INDEX('Nguyên liệu'!$F$5:$F$44,MATCH($B165,'Nguyên liệu'!$B$5:$B$44,0)),""))</f>
        <v/>
      </c>
      <c r="E165" s="35" t="str">
        <f aca="false">IF($B165="","",IFERROR(INDEX('Nguyên liệu'!$G$5:$G$44,MATCH($B165,'Nguyên liệu'!$B$5:$B$44,0)),0))</f>
        <v/>
      </c>
      <c r="F165" s="36" t="str">
        <f aca="false">IF(OR($A165="",$B165=""),"",N($C165)*N($E165))</f>
        <v/>
      </c>
      <c r="G165" s="50" t="str">
        <f aca="false">IF($B165="","",IF(ISNA(MATCH($B165,'Nguyên liệu'!$B$5:$B$44,0)),"Không thấy nguyên liệu",IF(ISNA(MATCH($A165,'Tổng hợp menu'!$A$8:$A$32,0)),"Không thấy tên món","OK")))</f>
        <v/>
      </c>
    </row>
    <row r="166" customFormat="false" ht="18" hidden="false" customHeight="true" outlineLevel="0" collapsed="false">
      <c r="A166" s="21"/>
      <c r="B166" s="21"/>
      <c r="C166" s="49"/>
      <c r="D166" s="50" t="str">
        <f aca="false">IF($B166="","",IFERROR(INDEX('Nguyên liệu'!$F$5:$F$44,MATCH($B166,'Nguyên liệu'!$B$5:$B$44,0)),""))</f>
        <v/>
      </c>
      <c r="E166" s="35" t="str">
        <f aca="false">IF($B166="","",IFERROR(INDEX('Nguyên liệu'!$G$5:$G$44,MATCH($B166,'Nguyên liệu'!$B$5:$B$44,0)),0))</f>
        <v/>
      </c>
      <c r="F166" s="36" t="str">
        <f aca="false">IF(OR($A166="",$B166=""),"",N($C166)*N($E166))</f>
        <v/>
      </c>
      <c r="G166" s="50" t="str">
        <f aca="false">IF($B166="","",IF(ISNA(MATCH($B166,'Nguyên liệu'!$B$5:$B$44,0)),"Không thấy nguyên liệu",IF(ISNA(MATCH($A166,'Tổng hợp menu'!$A$8:$A$32,0)),"Không thấy tên món","OK")))</f>
        <v/>
      </c>
    </row>
    <row r="167" customFormat="false" ht="18" hidden="false" customHeight="true" outlineLevel="0" collapsed="false">
      <c r="A167" s="21"/>
      <c r="B167" s="21"/>
      <c r="C167" s="49"/>
      <c r="D167" s="50" t="str">
        <f aca="false">IF($B167="","",IFERROR(INDEX('Nguyên liệu'!$F$5:$F$44,MATCH($B167,'Nguyên liệu'!$B$5:$B$44,0)),""))</f>
        <v/>
      </c>
      <c r="E167" s="35" t="str">
        <f aca="false">IF($B167="","",IFERROR(INDEX('Nguyên liệu'!$G$5:$G$44,MATCH($B167,'Nguyên liệu'!$B$5:$B$44,0)),0))</f>
        <v/>
      </c>
      <c r="F167" s="36" t="str">
        <f aca="false">IF(OR($A167="",$B167=""),"",N($C167)*N($E167))</f>
        <v/>
      </c>
      <c r="G167" s="50" t="str">
        <f aca="false">IF($B167="","",IF(ISNA(MATCH($B167,'Nguyên liệu'!$B$5:$B$44,0)),"Không thấy nguyên liệu",IF(ISNA(MATCH($A167,'Tổng hợp menu'!$A$8:$A$32,0)),"Không thấy tên món","OK")))</f>
        <v/>
      </c>
    </row>
    <row r="168" customFormat="false" ht="18" hidden="false" customHeight="true" outlineLevel="0" collapsed="false">
      <c r="A168" s="21"/>
      <c r="B168" s="21"/>
      <c r="C168" s="49"/>
      <c r="D168" s="50" t="str">
        <f aca="false">IF($B168="","",IFERROR(INDEX('Nguyên liệu'!$F$5:$F$44,MATCH($B168,'Nguyên liệu'!$B$5:$B$44,0)),""))</f>
        <v/>
      </c>
      <c r="E168" s="35" t="str">
        <f aca="false">IF($B168="","",IFERROR(INDEX('Nguyên liệu'!$G$5:$G$44,MATCH($B168,'Nguyên liệu'!$B$5:$B$44,0)),0))</f>
        <v/>
      </c>
      <c r="F168" s="36" t="str">
        <f aca="false">IF(OR($A168="",$B168=""),"",N($C168)*N($E168))</f>
        <v/>
      </c>
      <c r="G168" s="50" t="str">
        <f aca="false">IF($B168="","",IF(ISNA(MATCH($B168,'Nguyên liệu'!$B$5:$B$44,0)),"Không thấy nguyên liệu",IF(ISNA(MATCH($A168,'Tổng hợp menu'!$A$8:$A$32,0)),"Không thấy tên món","OK")))</f>
        <v/>
      </c>
    </row>
    <row r="169" customFormat="false" ht="18" hidden="false" customHeight="true" outlineLevel="0" collapsed="false">
      <c r="A169" s="21"/>
      <c r="B169" s="21"/>
      <c r="C169" s="49"/>
      <c r="D169" s="50" t="str">
        <f aca="false">IF($B169="","",IFERROR(INDEX('Nguyên liệu'!$F$5:$F$44,MATCH($B169,'Nguyên liệu'!$B$5:$B$44,0)),""))</f>
        <v/>
      </c>
      <c r="E169" s="35" t="str">
        <f aca="false">IF($B169="","",IFERROR(INDEX('Nguyên liệu'!$G$5:$G$44,MATCH($B169,'Nguyên liệu'!$B$5:$B$44,0)),0))</f>
        <v/>
      </c>
      <c r="F169" s="36" t="str">
        <f aca="false">IF(OR($A169="",$B169=""),"",N($C169)*N($E169))</f>
        <v/>
      </c>
      <c r="G169" s="50" t="str">
        <f aca="false">IF($B169="","",IF(ISNA(MATCH($B169,'Nguyên liệu'!$B$5:$B$44,0)),"Không thấy nguyên liệu",IF(ISNA(MATCH($A169,'Tổng hợp menu'!$A$8:$A$32,0)),"Không thấy tên món","OK")))</f>
        <v/>
      </c>
    </row>
    <row r="170" customFormat="false" ht="18" hidden="false" customHeight="true" outlineLevel="0" collapsed="false">
      <c r="A170" s="21"/>
      <c r="B170" s="21"/>
      <c r="C170" s="49"/>
      <c r="D170" s="50" t="str">
        <f aca="false">IF($B170="","",IFERROR(INDEX('Nguyên liệu'!$F$5:$F$44,MATCH($B170,'Nguyên liệu'!$B$5:$B$44,0)),""))</f>
        <v/>
      </c>
      <c r="E170" s="35" t="str">
        <f aca="false">IF($B170="","",IFERROR(INDEX('Nguyên liệu'!$G$5:$G$44,MATCH($B170,'Nguyên liệu'!$B$5:$B$44,0)),0))</f>
        <v/>
      </c>
      <c r="F170" s="36" t="str">
        <f aca="false">IF(OR($A170="",$B170=""),"",N($C170)*N($E170))</f>
        <v/>
      </c>
      <c r="G170" s="50" t="str">
        <f aca="false">IF($B170="","",IF(ISNA(MATCH($B170,'Nguyên liệu'!$B$5:$B$44,0)),"Không thấy nguyên liệu",IF(ISNA(MATCH($A170,'Tổng hợp menu'!$A$8:$A$32,0)),"Không thấy tên món","OK")))</f>
        <v/>
      </c>
    </row>
    <row r="171" customFormat="false" ht="18" hidden="false" customHeight="true" outlineLevel="0" collapsed="false">
      <c r="A171" s="21"/>
      <c r="B171" s="21"/>
      <c r="C171" s="49"/>
      <c r="D171" s="50" t="str">
        <f aca="false">IF($B171="","",IFERROR(INDEX('Nguyên liệu'!$F$5:$F$44,MATCH($B171,'Nguyên liệu'!$B$5:$B$44,0)),""))</f>
        <v/>
      </c>
      <c r="E171" s="35" t="str">
        <f aca="false">IF($B171="","",IFERROR(INDEX('Nguyên liệu'!$G$5:$G$44,MATCH($B171,'Nguyên liệu'!$B$5:$B$44,0)),0))</f>
        <v/>
      </c>
      <c r="F171" s="36" t="str">
        <f aca="false">IF(OR($A171="",$B171=""),"",N($C171)*N($E171))</f>
        <v/>
      </c>
      <c r="G171" s="50" t="str">
        <f aca="false">IF($B171="","",IF(ISNA(MATCH($B171,'Nguyên liệu'!$B$5:$B$44,0)),"Không thấy nguyên liệu",IF(ISNA(MATCH($A171,'Tổng hợp menu'!$A$8:$A$32,0)),"Không thấy tên món","OK")))</f>
        <v/>
      </c>
    </row>
    <row r="172" customFormat="false" ht="18" hidden="false" customHeight="true" outlineLevel="0" collapsed="false">
      <c r="A172" s="21"/>
      <c r="B172" s="21"/>
      <c r="C172" s="49"/>
      <c r="D172" s="50" t="str">
        <f aca="false">IF($B172="","",IFERROR(INDEX('Nguyên liệu'!$F$5:$F$44,MATCH($B172,'Nguyên liệu'!$B$5:$B$44,0)),""))</f>
        <v/>
      </c>
      <c r="E172" s="35" t="str">
        <f aca="false">IF($B172="","",IFERROR(INDEX('Nguyên liệu'!$G$5:$G$44,MATCH($B172,'Nguyên liệu'!$B$5:$B$44,0)),0))</f>
        <v/>
      </c>
      <c r="F172" s="36" t="str">
        <f aca="false">IF(OR($A172="",$B172=""),"",N($C172)*N($E172))</f>
        <v/>
      </c>
      <c r="G172" s="50" t="str">
        <f aca="false">IF($B172="","",IF(ISNA(MATCH($B172,'Nguyên liệu'!$B$5:$B$44,0)),"Không thấy nguyên liệu",IF(ISNA(MATCH($A172,'Tổng hợp menu'!$A$8:$A$32,0)),"Không thấy tên món","OK")))</f>
        <v/>
      </c>
    </row>
    <row r="173" customFormat="false" ht="18" hidden="false" customHeight="true" outlineLevel="0" collapsed="false">
      <c r="A173" s="21"/>
      <c r="B173" s="21"/>
      <c r="C173" s="49"/>
      <c r="D173" s="50" t="str">
        <f aca="false">IF($B173="","",IFERROR(INDEX('Nguyên liệu'!$F$5:$F$44,MATCH($B173,'Nguyên liệu'!$B$5:$B$44,0)),""))</f>
        <v/>
      </c>
      <c r="E173" s="35" t="str">
        <f aca="false">IF($B173="","",IFERROR(INDEX('Nguyên liệu'!$G$5:$G$44,MATCH($B173,'Nguyên liệu'!$B$5:$B$44,0)),0))</f>
        <v/>
      </c>
      <c r="F173" s="36" t="str">
        <f aca="false">IF(OR($A173="",$B173=""),"",N($C173)*N($E173))</f>
        <v/>
      </c>
      <c r="G173" s="50" t="str">
        <f aca="false">IF($B173="","",IF(ISNA(MATCH($B173,'Nguyên liệu'!$B$5:$B$44,0)),"Không thấy nguyên liệu",IF(ISNA(MATCH($A173,'Tổng hợp menu'!$A$8:$A$32,0)),"Không thấy tên món","OK")))</f>
        <v/>
      </c>
    </row>
    <row r="174" customFormat="false" ht="18" hidden="false" customHeight="true" outlineLevel="0" collapsed="false">
      <c r="A174" s="21"/>
      <c r="B174" s="21"/>
      <c r="C174" s="49"/>
      <c r="D174" s="50" t="str">
        <f aca="false">IF($B174="","",IFERROR(INDEX('Nguyên liệu'!$F$5:$F$44,MATCH($B174,'Nguyên liệu'!$B$5:$B$44,0)),""))</f>
        <v/>
      </c>
      <c r="E174" s="35" t="str">
        <f aca="false">IF($B174="","",IFERROR(INDEX('Nguyên liệu'!$G$5:$G$44,MATCH($B174,'Nguyên liệu'!$B$5:$B$44,0)),0))</f>
        <v/>
      </c>
      <c r="F174" s="36" t="str">
        <f aca="false">IF(OR($A174="",$B174=""),"",N($C174)*N($E174))</f>
        <v/>
      </c>
      <c r="G174" s="50" t="str">
        <f aca="false">IF($B174="","",IF(ISNA(MATCH($B174,'Nguyên liệu'!$B$5:$B$44,0)),"Không thấy nguyên liệu",IF(ISNA(MATCH($A174,'Tổng hợp menu'!$A$8:$A$32,0)),"Không thấy tên món","OK")))</f>
        <v/>
      </c>
    </row>
    <row r="175" customFormat="false" ht="18" hidden="false" customHeight="true" outlineLevel="0" collapsed="false">
      <c r="A175" s="21"/>
      <c r="B175" s="21"/>
      <c r="C175" s="49"/>
      <c r="D175" s="50" t="str">
        <f aca="false">IF($B175="","",IFERROR(INDEX('Nguyên liệu'!$F$5:$F$44,MATCH($B175,'Nguyên liệu'!$B$5:$B$44,0)),""))</f>
        <v/>
      </c>
      <c r="E175" s="35" t="str">
        <f aca="false">IF($B175="","",IFERROR(INDEX('Nguyên liệu'!$G$5:$G$44,MATCH($B175,'Nguyên liệu'!$B$5:$B$44,0)),0))</f>
        <v/>
      </c>
      <c r="F175" s="36" t="str">
        <f aca="false">IF(OR($A175="",$B175=""),"",N($C175)*N($E175))</f>
        <v/>
      </c>
      <c r="G175" s="50" t="str">
        <f aca="false">IF($B175="","",IF(ISNA(MATCH($B175,'Nguyên liệu'!$B$5:$B$44,0)),"Không thấy nguyên liệu",IF(ISNA(MATCH($A175,'Tổng hợp menu'!$A$8:$A$32,0)),"Không thấy tên món","OK")))</f>
        <v/>
      </c>
    </row>
    <row r="176" customFormat="false" ht="18" hidden="false" customHeight="true" outlineLevel="0" collapsed="false">
      <c r="A176" s="21"/>
      <c r="B176" s="21"/>
      <c r="C176" s="49"/>
      <c r="D176" s="50" t="str">
        <f aca="false">IF($B176="","",IFERROR(INDEX('Nguyên liệu'!$F$5:$F$44,MATCH($B176,'Nguyên liệu'!$B$5:$B$44,0)),""))</f>
        <v/>
      </c>
      <c r="E176" s="35" t="str">
        <f aca="false">IF($B176="","",IFERROR(INDEX('Nguyên liệu'!$G$5:$G$44,MATCH($B176,'Nguyên liệu'!$B$5:$B$44,0)),0))</f>
        <v/>
      </c>
      <c r="F176" s="36" t="str">
        <f aca="false">IF(OR($A176="",$B176=""),"",N($C176)*N($E176))</f>
        <v/>
      </c>
      <c r="G176" s="50" t="str">
        <f aca="false">IF($B176="","",IF(ISNA(MATCH($B176,'Nguyên liệu'!$B$5:$B$44,0)),"Không thấy nguyên liệu",IF(ISNA(MATCH($A176,'Tổng hợp menu'!$A$8:$A$32,0)),"Không thấy tên món","OK")))</f>
        <v/>
      </c>
    </row>
    <row r="177" customFormat="false" ht="18" hidden="false" customHeight="true" outlineLevel="0" collapsed="false">
      <c r="A177" s="21"/>
      <c r="B177" s="21"/>
      <c r="C177" s="49"/>
      <c r="D177" s="50" t="str">
        <f aca="false">IF($B177="","",IFERROR(INDEX('Nguyên liệu'!$F$5:$F$44,MATCH($B177,'Nguyên liệu'!$B$5:$B$44,0)),""))</f>
        <v/>
      </c>
      <c r="E177" s="35" t="str">
        <f aca="false">IF($B177="","",IFERROR(INDEX('Nguyên liệu'!$G$5:$G$44,MATCH($B177,'Nguyên liệu'!$B$5:$B$44,0)),0))</f>
        <v/>
      </c>
      <c r="F177" s="36" t="str">
        <f aca="false">IF(OR($A177="",$B177=""),"",N($C177)*N($E177))</f>
        <v/>
      </c>
      <c r="G177" s="50" t="str">
        <f aca="false">IF($B177="","",IF(ISNA(MATCH($B177,'Nguyên liệu'!$B$5:$B$44,0)),"Không thấy nguyên liệu",IF(ISNA(MATCH($A177,'Tổng hợp menu'!$A$8:$A$32,0)),"Không thấy tên món","OK")))</f>
        <v/>
      </c>
    </row>
    <row r="178" customFormat="false" ht="18" hidden="false" customHeight="true" outlineLevel="0" collapsed="false">
      <c r="A178" s="21"/>
      <c r="B178" s="21"/>
      <c r="C178" s="49"/>
      <c r="D178" s="50" t="str">
        <f aca="false">IF($B178="","",IFERROR(INDEX('Nguyên liệu'!$F$5:$F$44,MATCH($B178,'Nguyên liệu'!$B$5:$B$44,0)),""))</f>
        <v/>
      </c>
      <c r="E178" s="35" t="str">
        <f aca="false">IF($B178="","",IFERROR(INDEX('Nguyên liệu'!$G$5:$G$44,MATCH($B178,'Nguyên liệu'!$B$5:$B$44,0)),0))</f>
        <v/>
      </c>
      <c r="F178" s="36" t="str">
        <f aca="false">IF(OR($A178="",$B178=""),"",N($C178)*N($E178))</f>
        <v/>
      </c>
      <c r="G178" s="50" t="str">
        <f aca="false">IF($B178="","",IF(ISNA(MATCH($B178,'Nguyên liệu'!$B$5:$B$44,0)),"Không thấy nguyên liệu",IF(ISNA(MATCH($A178,'Tổng hợp menu'!$A$8:$A$32,0)),"Không thấy tên món","OK")))</f>
        <v/>
      </c>
    </row>
    <row r="179" customFormat="false" ht="18" hidden="false" customHeight="true" outlineLevel="0" collapsed="false">
      <c r="A179" s="21"/>
      <c r="B179" s="21"/>
      <c r="C179" s="49"/>
      <c r="D179" s="50" t="str">
        <f aca="false">IF($B179="","",IFERROR(INDEX('Nguyên liệu'!$F$5:$F$44,MATCH($B179,'Nguyên liệu'!$B$5:$B$44,0)),""))</f>
        <v/>
      </c>
      <c r="E179" s="35" t="str">
        <f aca="false">IF($B179="","",IFERROR(INDEX('Nguyên liệu'!$G$5:$G$44,MATCH($B179,'Nguyên liệu'!$B$5:$B$44,0)),0))</f>
        <v/>
      </c>
      <c r="F179" s="36" t="str">
        <f aca="false">IF(OR($A179="",$B179=""),"",N($C179)*N($E179))</f>
        <v/>
      </c>
      <c r="G179" s="50" t="str">
        <f aca="false">IF($B179="","",IF(ISNA(MATCH($B179,'Nguyên liệu'!$B$5:$B$44,0)),"Không thấy nguyên liệu",IF(ISNA(MATCH($A179,'Tổng hợp menu'!$A$8:$A$32,0)),"Không thấy tên món","OK")))</f>
        <v/>
      </c>
    </row>
    <row r="180" customFormat="false" ht="18" hidden="false" customHeight="true" outlineLevel="0" collapsed="false">
      <c r="A180" s="21"/>
      <c r="B180" s="21"/>
      <c r="C180" s="49"/>
      <c r="D180" s="50" t="str">
        <f aca="false">IF($B180="","",IFERROR(INDEX('Nguyên liệu'!$F$5:$F$44,MATCH($B180,'Nguyên liệu'!$B$5:$B$44,0)),""))</f>
        <v/>
      </c>
      <c r="E180" s="35" t="str">
        <f aca="false">IF($B180="","",IFERROR(INDEX('Nguyên liệu'!$G$5:$G$44,MATCH($B180,'Nguyên liệu'!$B$5:$B$44,0)),0))</f>
        <v/>
      </c>
      <c r="F180" s="36" t="str">
        <f aca="false">IF(OR($A180="",$B180=""),"",N($C180)*N($E180))</f>
        <v/>
      </c>
      <c r="G180" s="50" t="str">
        <f aca="false">IF($B180="","",IF(ISNA(MATCH($B180,'Nguyên liệu'!$B$5:$B$44,0)),"Không thấy nguyên liệu",IF(ISNA(MATCH($A180,'Tổng hợp menu'!$A$8:$A$32,0)),"Không thấy tên món","OK")))</f>
        <v/>
      </c>
    </row>
    <row r="181" customFormat="false" ht="18" hidden="false" customHeight="true" outlineLevel="0" collapsed="false">
      <c r="A181" s="21"/>
      <c r="B181" s="21"/>
      <c r="C181" s="49"/>
      <c r="D181" s="50" t="str">
        <f aca="false">IF($B181="","",IFERROR(INDEX('Nguyên liệu'!$F$5:$F$44,MATCH($B181,'Nguyên liệu'!$B$5:$B$44,0)),""))</f>
        <v/>
      </c>
      <c r="E181" s="35" t="str">
        <f aca="false">IF($B181="","",IFERROR(INDEX('Nguyên liệu'!$G$5:$G$44,MATCH($B181,'Nguyên liệu'!$B$5:$B$44,0)),0))</f>
        <v/>
      </c>
      <c r="F181" s="36" t="str">
        <f aca="false">IF(OR($A181="",$B181=""),"",N($C181)*N($E181))</f>
        <v/>
      </c>
      <c r="G181" s="50" t="str">
        <f aca="false">IF($B181="","",IF(ISNA(MATCH($B181,'Nguyên liệu'!$B$5:$B$44,0)),"Không thấy nguyên liệu",IF(ISNA(MATCH($A181,'Tổng hợp menu'!$A$8:$A$32,0)),"Không thấy tên món","OK")))</f>
        <v/>
      </c>
    </row>
    <row r="182" customFormat="false" ht="18" hidden="false" customHeight="true" outlineLevel="0" collapsed="false">
      <c r="A182" s="21"/>
      <c r="B182" s="21"/>
      <c r="C182" s="49"/>
      <c r="D182" s="50" t="str">
        <f aca="false">IF($B182="","",IFERROR(INDEX('Nguyên liệu'!$F$5:$F$44,MATCH($B182,'Nguyên liệu'!$B$5:$B$44,0)),""))</f>
        <v/>
      </c>
      <c r="E182" s="35" t="str">
        <f aca="false">IF($B182="","",IFERROR(INDEX('Nguyên liệu'!$G$5:$G$44,MATCH($B182,'Nguyên liệu'!$B$5:$B$44,0)),0))</f>
        <v/>
      </c>
      <c r="F182" s="36" t="str">
        <f aca="false">IF(OR($A182="",$B182=""),"",N($C182)*N($E182))</f>
        <v/>
      </c>
      <c r="G182" s="50" t="str">
        <f aca="false">IF($B182="","",IF(ISNA(MATCH($B182,'Nguyên liệu'!$B$5:$B$44,0)),"Không thấy nguyên liệu",IF(ISNA(MATCH($A182,'Tổng hợp menu'!$A$8:$A$32,0)),"Không thấy tên món","OK")))</f>
        <v/>
      </c>
    </row>
    <row r="183" customFormat="false" ht="18" hidden="false" customHeight="true" outlineLevel="0" collapsed="false">
      <c r="A183" s="21"/>
      <c r="B183" s="21"/>
      <c r="C183" s="49"/>
      <c r="D183" s="50" t="str">
        <f aca="false">IF($B183="","",IFERROR(INDEX('Nguyên liệu'!$F$5:$F$44,MATCH($B183,'Nguyên liệu'!$B$5:$B$44,0)),""))</f>
        <v/>
      </c>
      <c r="E183" s="35" t="str">
        <f aca="false">IF($B183="","",IFERROR(INDEX('Nguyên liệu'!$G$5:$G$44,MATCH($B183,'Nguyên liệu'!$B$5:$B$44,0)),0))</f>
        <v/>
      </c>
      <c r="F183" s="36" t="str">
        <f aca="false">IF(OR($A183="",$B183=""),"",N($C183)*N($E183))</f>
        <v/>
      </c>
      <c r="G183" s="50" t="str">
        <f aca="false">IF($B183="","",IF(ISNA(MATCH($B183,'Nguyên liệu'!$B$5:$B$44,0)),"Không thấy nguyên liệu",IF(ISNA(MATCH($A183,'Tổng hợp menu'!$A$8:$A$32,0)),"Không thấy tên món","OK")))</f>
        <v/>
      </c>
    </row>
    <row r="184" customFormat="false" ht="18" hidden="false" customHeight="true" outlineLevel="0" collapsed="false">
      <c r="A184" s="21"/>
      <c r="B184" s="21"/>
      <c r="C184" s="49"/>
      <c r="D184" s="50" t="str">
        <f aca="false">IF($B184="","",IFERROR(INDEX('Nguyên liệu'!$F$5:$F$44,MATCH($B184,'Nguyên liệu'!$B$5:$B$44,0)),""))</f>
        <v/>
      </c>
      <c r="E184" s="35" t="str">
        <f aca="false">IF($B184="","",IFERROR(INDEX('Nguyên liệu'!$G$5:$G$44,MATCH($B184,'Nguyên liệu'!$B$5:$B$44,0)),0))</f>
        <v/>
      </c>
      <c r="F184" s="36" t="str">
        <f aca="false">IF(OR($A184="",$B184=""),"",N($C184)*N($E184))</f>
        <v/>
      </c>
      <c r="G184" s="50" t="str">
        <f aca="false">IF($B184="","",IF(ISNA(MATCH($B184,'Nguyên liệu'!$B$5:$B$44,0)),"Không thấy nguyên liệu",IF(ISNA(MATCH($A184,'Tổng hợp menu'!$A$8:$A$32,0)),"Không thấy tên món","OK")))</f>
        <v/>
      </c>
    </row>
    <row r="185" customFormat="false" ht="18" hidden="false" customHeight="true" outlineLevel="0" collapsed="false">
      <c r="A185" s="21"/>
      <c r="B185" s="21"/>
      <c r="C185" s="49"/>
      <c r="D185" s="50" t="str">
        <f aca="false">IF($B185="","",IFERROR(INDEX('Nguyên liệu'!$F$5:$F$44,MATCH($B185,'Nguyên liệu'!$B$5:$B$44,0)),""))</f>
        <v/>
      </c>
      <c r="E185" s="35" t="str">
        <f aca="false">IF($B185="","",IFERROR(INDEX('Nguyên liệu'!$G$5:$G$44,MATCH($B185,'Nguyên liệu'!$B$5:$B$44,0)),0))</f>
        <v/>
      </c>
      <c r="F185" s="36" t="str">
        <f aca="false">IF(OR($A185="",$B185=""),"",N($C185)*N($E185))</f>
        <v/>
      </c>
      <c r="G185" s="50" t="str">
        <f aca="false">IF($B185="","",IF(ISNA(MATCH($B185,'Nguyên liệu'!$B$5:$B$44,0)),"Không thấy nguyên liệu",IF(ISNA(MATCH($A185,'Tổng hợp menu'!$A$8:$A$32,0)),"Không thấy tên món","OK")))</f>
        <v/>
      </c>
    </row>
    <row r="186" customFormat="false" ht="18" hidden="false" customHeight="true" outlineLevel="0" collapsed="false">
      <c r="A186" s="21"/>
      <c r="B186" s="21"/>
      <c r="C186" s="49"/>
      <c r="D186" s="50" t="str">
        <f aca="false">IF($B186="","",IFERROR(INDEX('Nguyên liệu'!$F$5:$F$44,MATCH($B186,'Nguyên liệu'!$B$5:$B$44,0)),""))</f>
        <v/>
      </c>
      <c r="E186" s="35" t="str">
        <f aca="false">IF($B186="","",IFERROR(INDEX('Nguyên liệu'!$G$5:$G$44,MATCH($B186,'Nguyên liệu'!$B$5:$B$44,0)),0))</f>
        <v/>
      </c>
      <c r="F186" s="36" t="str">
        <f aca="false">IF(OR($A186="",$B186=""),"",N($C186)*N($E186))</f>
        <v/>
      </c>
      <c r="G186" s="50" t="str">
        <f aca="false">IF($B186="","",IF(ISNA(MATCH($B186,'Nguyên liệu'!$B$5:$B$44,0)),"Không thấy nguyên liệu",IF(ISNA(MATCH($A186,'Tổng hợp menu'!$A$8:$A$32,0)),"Không thấy tên món","OK")))</f>
        <v/>
      </c>
    </row>
    <row r="187" customFormat="false" ht="18" hidden="false" customHeight="true" outlineLevel="0" collapsed="false">
      <c r="A187" s="21"/>
      <c r="B187" s="21"/>
      <c r="C187" s="49"/>
      <c r="D187" s="50" t="str">
        <f aca="false">IF($B187="","",IFERROR(INDEX('Nguyên liệu'!$F$5:$F$44,MATCH($B187,'Nguyên liệu'!$B$5:$B$44,0)),""))</f>
        <v/>
      </c>
      <c r="E187" s="35" t="str">
        <f aca="false">IF($B187="","",IFERROR(INDEX('Nguyên liệu'!$G$5:$G$44,MATCH($B187,'Nguyên liệu'!$B$5:$B$44,0)),0))</f>
        <v/>
      </c>
      <c r="F187" s="36" t="str">
        <f aca="false">IF(OR($A187="",$B187=""),"",N($C187)*N($E187))</f>
        <v/>
      </c>
      <c r="G187" s="50" t="str">
        <f aca="false">IF($B187="","",IF(ISNA(MATCH($B187,'Nguyên liệu'!$B$5:$B$44,0)),"Không thấy nguyên liệu",IF(ISNA(MATCH($A187,'Tổng hợp menu'!$A$8:$A$32,0)),"Không thấy tên món","OK")))</f>
        <v/>
      </c>
    </row>
    <row r="188" customFormat="false" ht="18" hidden="false" customHeight="true" outlineLevel="0" collapsed="false">
      <c r="A188" s="21"/>
      <c r="B188" s="21"/>
      <c r="C188" s="49"/>
      <c r="D188" s="50" t="str">
        <f aca="false">IF($B188="","",IFERROR(INDEX('Nguyên liệu'!$F$5:$F$44,MATCH($B188,'Nguyên liệu'!$B$5:$B$44,0)),""))</f>
        <v/>
      </c>
      <c r="E188" s="35" t="str">
        <f aca="false">IF($B188="","",IFERROR(INDEX('Nguyên liệu'!$G$5:$G$44,MATCH($B188,'Nguyên liệu'!$B$5:$B$44,0)),0))</f>
        <v/>
      </c>
      <c r="F188" s="36" t="str">
        <f aca="false">IF(OR($A188="",$B188=""),"",N($C188)*N($E188))</f>
        <v/>
      </c>
      <c r="G188" s="50" t="str">
        <f aca="false">IF($B188="","",IF(ISNA(MATCH($B188,'Nguyên liệu'!$B$5:$B$44,0)),"Không thấy nguyên liệu",IF(ISNA(MATCH($A188,'Tổng hợp menu'!$A$8:$A$32,0)),"Không thấy tên món","OK")))</f>
        <v/>
      </c>
    </row>
    <row r="189" customFormat="false" ht="18" hidden="false" customHeight="true" outlineLevel="0" collapsed="false">
      <c r="A189" s="21"/>
      <c r="B189" s="21"/>
      <c r="C189" s="49"/>
      <c r="D189" s="50" t="str">
        <f aca="false">IF($B189="","",IFERROR(INDEX('Nguyên liệu'!$F$5:$F$44,MATCH($B189,'Nguyên liệu'!$B$5:$B$44,0)),""))</f>
        <v/>
      </c>
      <c r="E189" s="35" t="str">
        <f aca="false">IF($B189="","",IFERROR(INDEX('Nguyên liệu'!$G$5:$G$44,MATCH($B189,'Nguyên liệu'!$B$5:$B$44,0)),0))</f>
        <v/>
      </c>
      <c r="F189" s="36" t="str">
        <f aca="false">IF(OR($A189="",$B189=""),"",N($C189)*N($E189))</f>
        <v/>
      </c>
      <c r="G189" s="50" t="str">
        <f aca="false">IF($B189="","",IF(ISNA(MATCH($B189,'Nguyên liệu'!$B$5:$B$44,0)),"Không thấy nguyên liệu",IF(ISNA(MATCH($A189,'Tổng hợp menu'!$A$8:$A$32,0)),"Không thấy tên món","OK")))</f>
        <v/>
      </c>
    </row>
    <row r="190" customFormat="false" ht="18" hidden="false" customHeight="true" outlineLevel="0" collapsed="false">
      <c r="A190" s="21"/>
      <c r="B190" s="21"/>
      <c r="C190" s="49"/>
      <c r="D190" s="50" t="str">
        <f aca="false">IF($B190="","",IFERROR(INDEX('Nguyên liệu'!$F$5:$F$44,MATCH($B190,'Nguyên liệu'!$B$5:$B$44,0)),""))</f>
        <v/>
      </c>
      <c r="E190" s="35" t="str">
        <f aca="false">IF($B190="","",IFERROR(INDEX('Nguyên liệu'!$G$5:$G$44,MATCH($B190,'Nguyên liệu'!$B$5:$B$44,0)),0))</f>
        <v/>
      </c>
      <c r="F190" s="36" t="str">
        <f aca="false">IF(OR($A190="",$B190=""),"",N($C190)*N($E190))</f>
        <v/>
      </c>
      <c r="G190" s="50" t="str">
        <f aca="false">IF($B190="","",IF(ISNA(MATCH($B190,'Nguyên liệu'!$B$5:$B$44,0)),"Không thấy nguyên liệu",IF(ISNA(MATCH($A190,'Tổng hợp menu'!$A$8:$A$32,0)),"Không thấy tên món","OK")))</f>
        <v/>
      </c>
    </row>
    <row r="191" customFormat="false" ht="18" hidden="false" customHeight="true" outlineLevel="0" collapsed="false">
      <c r="A191" s="21"/>
      <c r="B191" s="21"/>
      <c r="C191" s="49"/>
      <c r="D191" s="50" t="str">
        <f aca="false">IF($B191="","",IFERROR(INDEX('Nguyên liệu'!$F$5:$F$44,MATCH($B191,'Nguyên liệu'!$B$5:$B$44,0)),""))</f>
        <v/>
      </c>
      <c r="E191" s="35" t="str">
        <f aca="false">IF($B191="","",IFERROR(INDEX('Nguyên liệu'!$G$5:$G$44,MATCH($B191,'Nguyên liệu'!$B$5:$B$44,0)),0))</f>
        <v/>
      </c>
      <c r="F191" s="36" t="str">
        <f aca="false">IF(OR($A191="",$B191=""),"",N($C191)*N($E191))</f>
        <v/>
      </c>
      <c r="G191" s="50" t="str">
        <f aca="false">IF($B191="","",IF(ISNA(MATCH($B191,'Nguyên liệu'!$B$5:$B$44,0)),"Không thấy nguyên liệu",IF(ISNA(MATCH($A191,'Tổng hợp menu'!$A$8:$A$32,0)),"Không thấy tên món","OK")))</f>
        <v/>
      </c>
    </row>
    <row r="192" customFormat="false" ht="18" hidden="false" customHeight="true" outlineLevel="0" collapsed="false">
      <c r="A192" s="21"/>
      <c r="B192" s="21"/>
      <c r="C192" s="49"/>
      <c r="D192" s="50" t="str">
        <f aca="false">IF($B192="","",IFERROR(INDEX('Nguyên liệu'!$F$5:$F$44,MATCH($B192,'Nguyên liệu'!$B$5:$B$44,0)),""))</f>
        <v/>
      </c>
      <c r="E192" s="35" t="str">
        <f aca="false">IF($B192="","",IFERROR(INDEX('Nguyên liệu'!$G$5:$G$44,MATCH($B192,'Nguyên liệu'!$B$5:$B$44,0)),0))</f>
        <v/>
      </c>
      <c r="F192" s="36" t="str">
        <f aca="false">IF(OR($A192="",$B192=""),"",N($C192)*N($E192))</f>
        <v/>
      </c>
      <c r="G192" s="50" t="str">
        <f aca="false">IF($B192="","",IF(ISNA(MATCH($B192,'Nguyên liệu'!$B$5:$B$44,0)),"Không thấy nguyên liệu",IF(ISNA(MATCH($A192,'Tổng hợp menu'!$A$8:$A$32,0)),"Không thấy tên món","OK")))</f>
        <v/>
      </c>
    </row>
    <row r="193" customFormat="false" ht="18" hidden="false" customHeight="true" outlineLevel="0" collapsed="false">
      <c r="A193" s="21"/>
      <c r="B193" s="21"/>
      <c r="C193" s="49"/>
      <c r="D193" s="50" t="str">
        <f aca="false">IF($B193="","",IFERROR(INDEX('Nguyên liệu'!$F$5:$F$44,MATCH($B193,'Nguyên liệu'!$B$5:$B$44,0)),""))</f>
        <v/>
      </c>
      <c r="E193" s="35" t="str">
        <f aca="false">IF($B193="","",IFERROR(INDEX('Nguyên liệu'!$G$5:$G$44,MATCH($B193,'Nguyên liệu'!$B$5:$B$44,0)),0))</f>
        <v/>
      </c>
      <c r="F193" s="36" t="str">
        <f aca="false">IF(OR($A193="",$B193=""),"",N($C193)*N($E193))</f>
        <v/>
      </c>
      <c r="G193" s="50" t="str">
        <f aca="false">IF($B193="","",IF(ISNA(MATCH($B193,'Nguyên liệu'!$B$5:$B$44,0)),"Không thấy nguyên liệu",IF(ISNA(MATCH($A193,'Tổng hợp menu'!$A$8:$A$32,0)),"Không thấy tên món","OK")))</f>
        <v/>
      </c>
    </row>
    <row r="194" customFormat="false" ht="18" hidden="false" customHeight="true" outlineLevel="0" collapsed="false">
      <c r="A194" s="21"/>
      <c r="B194" s="21"/>
      <c r="C194" s="49"/>
      <c r="D194" s="50" t="str">
        <f aca="false">IF($B194="","",IFERROR(INDEX('Nguyên liệu'!$F$5:$F$44,MATCH($B194,'Nguyên liệu'!$B$5:$B$44,0)),""))</f>
        <v/>
      </c>
      <c r="E194" s="35" t="str">
        <f aca="false">IF($B194="","",IFERROR(INDEX('Nguyên liệu'!$G$5:$G$44,MATCH($B194,'Nguyên liệu'!$B$5:$B$44,0)),0))</f>
        <v/>
      </c>
      <c r="F194" s="36" t="str">
        <f aca="false">IF(OR($A194="",$B194=""),"",N($C194)*N($E194))</f>
        <v/>
      </c>
      <c r="G194" s="50" t="str">
        <f aca="false">IF($B194="","",IF(ISNA(MATCH($B194,'Nguyên liệu'!$B$5:$B$44,0)),"Không thấy nguyên liệu",IF(ISNA(MATCH($A194,'Tổng hợp menu'!$A$8:$A$32,0)),"Không thấy tên món","OK")))</f>
        <v/>
      </c>
    </row>
    <row r="195" customFormat="false" ht="18" hidden="false" customHeight="true" outlineLevel="0" collapsed="false">
      <c r="A195" s="21"/>
      <c r="B195" s="21"/>
      <c r="C195" s="49"/>
      <c r="D195" s="50" t="str">
        <f aca="false">IF($B195="","",IFERROR(INDEX('Nguyên liệu'!$F$5:$F$44,MATCH($B195,'Nguyên liệu'!$B$5:$B$44,0)),""))</f>
        <v/>
      </c>
      <c r="E195" s="35" t="str">
        <f aca="false">IF($B195="","",IFERROR(INDEX('Nguyên liệu'!$G$5:$G$44,MATCH($B195,'Nguyên liệu'!$B$5:$B$44,0)),0))</f>
        <v/>
      </c>
      <c r="F195" s="36" t="str">
        <f aca="false">IF(OR($A195="",$B195=""),"",N($C195)*N($E195))</f>
        <v/>
      </c>
      <c r="G195" s="50" t="str">
        <f aca="false">IF($B195="","",IF(ISNA(MATCH($B195,'Nguyên liệu'!$B$5:$B$44,0)),"Không thấy nguyên liệu",IF(ISNA(MATCH($A195,'Tổng hợp menu'!$A$8:$A$32,0)),"Không thấy tên món","OK")))</f>
        <v/>
      </c>
    </row>
    <row r="196" customFormat="false" ht="18" hidden="false" customHeight="true" outlineLevel="0" collapsed="false">
      <c r="A196" s="21"/>
      <c r="B196" s="21"/>
      <c r="C196" s="49"/>
      <c r="D196" s="50" t="str">
        <f aca="false">IF($B196="","",IFERROR(INDEX('Nguyên liệu'!$F$5:$F$44,MATCH($B196,'Nguyên liệu'!$B$5:$B$44,0)),""))</f>
        <v/>
      </c>
      <c r="E196" s="35" t="str">
        <f aca="false">IF($B196="","",IFERROR(INDEX('Nguyên liệu'!$G$5:$G$44,MATCH($B196,'Nguyên liệu'!$B$5:$B$44,0)),0))</f>
        <v/>
      </c>
      <c r="F196" s="36" t="str">
        <f aca="false">IF(OR($A196="",$B196=""),"",N($C196)*N($E196))</f>
        <v/>
      </c>
      <c r="G196" s="50" t="str">
        <f aca="false">IF($B196="","",IF(ISNA(MATCH($B196,'Nguyên liệu'!$B$5:$B$44,0)),"Không thấy nguyên liệu",IF(ISNA(MATCH($A196,'Tổng hợp menu'!$A$8:$A$32,0)),"Không thấy tên món","OK")))</f>
        <v/>
      </c>
    </row>
    <row r="197" customFormat="false" ht="18" hidden="false" customHeight="true" outlineLevel="0" collapsed="false">
      <c r="A197" s="21"/>
      <c r="B197" s="21"/>
      <c r="C197" s="49"/>
      <c r="D197" s="50" t="str">
        <f aca="false">IF($B197="","",IFERROR(INDEX('Nguyên liệu'!$F$5:$F$44,MATCH($B197,'Nguyên liệu'!$B$5:$B$44,0)),""))</f>
        <v/>
      </c>
      <c r="E197" s="35" t="str">
        <f aca="false">IF($B197="","",IFERROR(INDEX('Nguyên liệu'!$G$5:$G$44,MATCH($B197,'Nguyên liệu'!$B$5:$B$44,0)),0))</f>
        <v/>
      </c>
      <c r="F197" s="36" t="str">
        <f aca="false">IF(OR($A197="",$B197=""),"",N($C197)*N($E197))</f>
        <v/>
      </c>
      <c r="G197" s="50" t="str">
        <f aca="false">IF($B197="","",IF(ISNA(MATCH($B197,'Nguyên liệu'!$B$5:$B$44,0)),"Không thấy nguyên liệu",IF(ISNA(MATCH($A197,'Tổng hợp menu'!$A$8:$A$32,0)),"Không thấy tên món","OK")))</f>
        <v/>
      </c>
    </row>
    <row r="198" customFormat="false" ht="18" hidden="false" customHeight="true" outlineLevel="0" collapsed="false">
      <c r="A198" s="21"/>
      <c r="B198" s="21"/>
      <c r="C198" s="49"/>
      <c r="D198" s="50" t="str">
        <f aca="false">IF($B198="","",IFERROR(INDEX('Nguyên liệu'!$F$5:$F$44,MATCH($B198,'Nguyên liệu'!$B$5:$B$44,0)),""))</f>
        <v/>
      </c>
      <c r="E198" s="35" t="str">
        <f aca="false">IF($B198="","",IFERROR(INDEX('Nguyên liệu'!$G$5:$G$44,MATCH($B198,'Nguyên liệu'!$B$5:$B$44,0)),0))</f>
        <v/>
      </c>
      <c r="F198" s="36" t="str">
        <f aca="false">IF(OR($A198="",$B198=""),"",N($C198)*N($E198))</f>
        <v/>
      </c>
      <c r="G198" s="50" t="str">
        <f aca="false">IF($B198="","",IF(ISNA(MATCH($B198,'Nguyên liệu'!$B$5:$B$44,0)),"Không thấy nguyên liệu",IF(ISNA(MATCH($A198,'Tổng hợp menu'!$A$8:$A$32,0)),"Không thấy tên món","OK")))</f>
        <v/>
      </c>
    </row>
    <row r="199" customFormat="false" ht="18" hidden="false" customHeight="true" outlineLevel="0" collapsed="false">
      <c r="A199" s="21"/>
      <c r="B199" s="21"/>
      <c r="C199" s="49"/>
      <c r="D199" s="50" t="str">
        <f aca="false">IF($B199="","",IFERROR(INDEX('Nguyên liệu'!$F$5:$F$44,MATCH($B199,'Nguyên liệu'!$B$5:$B$44,0)),""))</f>
        <v/>
      </c>
      <c r="E199" s="35" t="str">
        <f aca="false">IF($B199="","",IFERROR(INDEX('Nguyên liệu'!$G$5:$G$44,MATCH($B199,'Nguyên liệu'!$B$5:$B$44,0)),0))</f>
        <v/>
      </c>
      <c r="F199" s="36" t="str">
        <f aca="false">IF(OR($A199="",$B199=""),"",N($C199)*N($E199))</f>
        <v/>
      </c>
      <c r="G199" s="50" t="str">
        <f aca="false">IF($B199="","",IF(ISNA(MATCH($B199,'Nguyên liệu'!$B$5:$B$44,0)),"Không thấy nguyên liệu",IF(ISNA(MATCH($A199,'Tổng hợp menu'!$A$8:$A$32,0)),"Không thấy tên món","OK")))</f>
        <v/>
      </c>
    </row>
    <row r="200" customFormat="false" ht="18" hidden="false" customHeight="true" outlineLevel="0" collapsed="false">
      <c r="A200" s="21"/>
      <c r="B200" s="21"/>
      <c r="C200" s="49"/>
      <c r="D200" s="50" t="str">
        <f aca="false">IF($B200="","",IFERROR(INDEX('Nguyên liệu'!$F$5:$F$44,MATCH($B200,'Nguyên liệu'!$B$5:$B$44,0)),""))</f>
        <v/>
      </c>
      <c r="E200" s="35" t="str">
        <f aca="false">IF($B200="","",IFERROR(INDEX('Nguyên liệu'!$G$5:$G$44,MATCH($B200,'Nguyên liệu'!$B$5:$B$44,0)),0))</f>
        <v/>
      </c>
      <c r="F200" s="36" t="str">
        <f aca="false">IF(OR($A200="",$B200=""),"",N($C200)*N($E200))</f>
        <v/>
      </c>
      <c r="G200" s="50" t="str">
        <f aca="false">IF($B200="","",IF(ISNA(MATCH($B200,'Nguyên liệu'!$B$5:$B$44,0)),"Không thấy nguyên liệu",IF(ISNA(MATCH($A200,'Tổng hợp menu'!$A$8:$A$32,0)),"Không thấy tên món","OK")))</f>
        <v/>
      </c>
    </row>
    <row r="201" customFormat="false" ht="18" hidden="false" customHeight="true" outlineLevel="0" collapsed="false">
      <c r="A201" s="21"/>
      <c r="B201" s="21"/>
      <c r="C201" s="49"/>
      <c r="D201" s="50" t="str">
        <f aca="false">IF($B201="","",IFERROR(INDEX('Nguyên liệu'!$F$5:$F$44,MATCH($B201,'Nguyên liệu'!$B$5:$B$44,0)),""))</f>
        <v/>
      </c>
      <c r="E201" s="35" t="str">
        <f aca="false">IF($B201="","",IFERROR(INDEX('Nguyên liệu'!$G$5:$G$44,MATCH($B201,'Nguyên liệu'!$B$5:$B$44,0)),0))</f>
        <v/>
      </c>
      <c r="F201" s="36" t="str">
        <f aca="false">IF(OR($A201="",$B201=""),"",N($C201)*N($E201))</f>
        <v/>
      </c>
      <c r="G201" s="50" t="str">
        <f aca="false">IF($B201="","",IF(ISNA(MATCH($B201,'Nguyên liệu'!$B$5:$B$44,0)),"Không thấy nguyên liệu",IF(ISNA(MATCH($A201,'Tổng hợp menu'!$A$8:$A$32,0)),"Không thấy tên món","OK")))</f>
        <v/>
      </c>
    </row>
    <row r="202" customFormat="false" ht="18" hidden="false" customHeight="true" outlineLevel="0" collapsed="false">
      <c r="A202" s="21"/>
      <c r="B202" s="21"/>
      <c r="C202" s="49"/>
      <c r="D202" s="50" t="str">
        <f aca="false">IF($B202="","",IFERROR(INDEX('Nguyên liệu'!$F$5:$F$44,MATCH($B202,'Nguyên liệu'!$B$5:$B$44,0)),""))</f>
        <v/>
      </c>
      <c r="E202" s="35" t="str">
        <f aca="false">IF($B202="","",IFERROR(INDEX('Nguyên liệu'!$G$5:$G$44,MATCH($B202,'Nguyên liệu'!$B$5:$B$44,0)),0))</f>
        <v/>
      </c>
      <c r="F202" s="36" t="str">
        <f aca="false">IF(OR($A202="",$B202=""),"",N($C202)*N($E202))</f>
        <v/>
      </c>
      <c r="G202" s="50" t="str">
        <f aca="false">IF($B202="","",IF(ISNA(MATCH($B202,'Nguyên liệu'!$B$5:$B$44,0)),"Không thấy nguyên liệu",IF(ISNA(MATCH($A202,'Tổng hợp menu'!$A$8:$A$32,0)),"Không thấy tên món","OK")))</f>
        <v/>
      </c>
    </row>
    <row r="203" customFormat="false" ht="18" hidden="false" customHeight="true" outlineLevel="0" collapsed="false">
      <c r="A203" s="21"/>
      <c r="B203" s="21"/>
      <c r="C203" s="49"/>
      <c r="D203" s="50" t="str">
        <f aca="false">IF($B203="","",IFERROR(INDEX('Nguyên liệu'!$F$5:$F$44,MATCH($B203,'Nguyên liệu'!$B$5:$B$44,0)),""))</f>
        <v/>
      </c>
      <c r="E203" s="35" t="str">
        <f aca="false">IF($B203="","",IFERROR(INDEX('Nguyên liệu'!$G$5:$G$44,MATCH($B203,'Nguyên liệu'!$B$5:$B$44,0)),0))</f>
        <v/>
      </c>
      <c r="F203" s="36" t="str">
        <f aca="false">IF(OR($A203="",$B203=""),"",N($C203)*N($E203))</f>
        <v/>
      </c>
      <c r="G203" s="50" t="str">
        <f aca="false">IF($B203="","",IF(ISNA(MATCH($B203,'Nguyên liệu'!$B$5:$B$44,0)),"Không thấy nguyên liệu",IF(ISNA(MATCH($A203,'Tổng hợp menu'!$A$8:$A$32,0)),"Không thấy tên món","OK")))</f>
        <v/>
      </c>
    </row>
    <row r="204" customFormat="false" ht="18" hidden="false" customHeight="true" outlineLevel="0" collapsed="false">
      <c r="A204" s="21"/>
      <c r="B204" s="21"/>
      <c r="C204" s="49"/>
      <c r="D204" s="50" t="str">
        <f aca="false">IF($B204="","",IFERROR(INDEX('Nguyên liệu'!$F$5:$F$44,MATCH($B204,'Nguyên liệu'!$B$5:$B$44,0)),""))</f>
        <v/>
      </c>
      <c r="E204" s="35" t="str">
        <f aca="false">IF($B204="","",IFERROR(INDEX('Nguyên liệu'!$G$5:$G$44,MATCH($B204,'Nguyên liệu'!$B$5:$B$44,0)),0))</f>
        <v/>
      </c>
      <c r="F204" s="36" t="str">
        <f aca="false">IF(OR($A204="",$B204=""),"",N($C204)*N($E204))</f>
        <v/>
      </c>
      <c r="G204" s="50" t="str">
        <f aca="false">IF($B204="","",IF(ISNA(MATCH($B204,'Nguyên liệu'!$B$5:$B$44,0)),"Không thấy nguyên liệu",IF(ISNA(MATCH($A204,'Tổng hợp menu'!$A$8:$A$32,0)),"Không thấy tên món","OK")))</f>
        <v/>
      </c>
    </row>
  </sheetData>
  <conditionalFormatting sqref="G5:G204">
    <cfRule type="expression" priority="2" aboveAverage="0" equalAverage="0" bottom="0" percent="0" rank="0" text="" dxfId="2">
      <formula>AND(G5&lt;&gt;"",G5&lt;&gt;"OK")</formula>
    </cfRule>
  </conditionalFormatting>
  <dataValidations count="2">
    <dataValidation allowBlank="true" errorStyle="stop" operator="between" showDropDown="false" showErrorMessage="false" showInputMessage="false" sqref="A5:A204" type="list">
      <formula1>'Tổng hợp menu'!$A$8:$A$32</formula1>
      <formula2>0</formula2>
    </dataValidation>
    <dataValidation allowBlank="true" errorStyle="stop" operator="between" showDropDown="false" showErrorMessage="false" showInputMessage="false" sqref="B5:B204" type="list">
      <formula1>'Nguyên liệu'!$B$5:$B$44</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E7A46"/>
    <pageSetUpPr fitToPage="true"/>
  </sheetPr>
  <dimension ref="A1:C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22"/>
    <col collapsed="false" customWidth="true" hidden="false" outlineLevel="0" max="3" min="3" style="0" width="60"/>
  </cols>
  <sheetData>
    <row r="1" customFormat="false" ht="36" hidden="false" customHeight="true" outlineLevel="0" collapsed="false">
      <c r="A1" s="18" t="s">
        <v>131</v>
      </c>
      <c r="B1" s="1"/>
      <c r="C1" s="1"/>
    </row>
    <row r="2" customFormat="false" ht="21.75" hidden="false" customHeight="true" outlineLevel="0" collapsed="false">
      <c r="A2" s="19" t="s">
        <v>132</v>
      </c>
      <c r="B2" s="1"/>
      <c r="C2" s="1"/>
    </row>
    <row r="3" customFormat="false" ht="3.75" hidden="false" customHeight="true" outlineLevel="0" collapsed="false">
      <c r="A3" s="4"/>
      <c r="B3" s="4"/>
      <c r="C3" s="4"/>
    </row>
    <row r="4" customFormat="false" ht="21.75" hidden="false" customHeight="true" outlineLevel="0" collapsed="false">
      <c r="A4" s="13" t="s">
        <v>133</v>
      </c>
      <c r="B4" s="25" t="n">
        <v>35000</v>
      </c>
      <c r="C4" s="51" t="s">
        <v>134</v>
      </c>
    </row>
    <row r="5" customFormat="false" ht="21.75" hidden="false" customHeight="true" outlineLevel="0" collapsed="false">
      <c r="A5" s="13" t="s">
        <v>135</v>
      </c>
      <c r="B5" s="25" t="n">
        <v>12000</v>
      </c>
      <c r="C5" s="51" t="s">
        <v>136</v>
      </c>
    </row>
    <row r="6" customFormat="false" ht="21.75" hidden="false" customHeight="true" outlineLevel="0" collapsed="false">
      <c r="A6" s="13" t="s">
        <v>137</v>
      </c>
      <c r="B6" s="25" t="n">
        <v>50000000</v>
      </c>
      <c r="C6" s="51" t="s">
        <v>138</v>
      </c>
    </row>
    <row r="7" customFormat="false" ht="21.75" hidden="false" customHeight="true" outlineLevel="0" collapsed="false">
      <c r="A7" s="13" t="s">
        <v>139</v>
      </c>
      <c r="B7" s="25" t="n">
        <v>4000</v>
      </c>
      <c r="C7" s="51" t="s">
        <v>140</v>
      </c>
    </row>
    <row r="8" customFormat="false" ht="21.75" hidden="false" customHeight="true" outlineLevel="0" collapsed="false">
      <c r="A8" s="13" t="s">
        <v>141</v>
      </c>
      <c r="B8" s="25" t="n">
        <v>300000000</v>
      </c>
      <c r="C8" s="51" t="s">
        <v>142</v>
      </c>
    </row>
    <row r="9" customFormat="false" ht="21.75" hidden="false" customHeight="true" outlineLevel="0" collapsed="false">
      <c r="A9" s="13" t="s">
        <v>143</v>
      </c>
      <c r="B9" s="25" t="n">
        <v>30</v>
      </c>
      <c r="C9" s="51" t="s">
        <v>144</v>
      </c>
    </row>
    <row r="10" customFormat="false" ht="15" hidden="false" customHeight="false" outlineLevel="0" collapsed="false">
      <c r="A10" s="5"/>
      <c r="B10" s="5"/>
      <c r="C10" s="5"/>
    </row>
    <row r="11" customFormat="false" ht="15" hidden="false" customHeight="false" outlineLevel="0" collapsed="false">
      <c r="A11" s="6" t="s">
        <v>145</v>
      </c>
      <c r="B11" s="7"/>
      <c r="C11" s="7"/>
    </row>
    <row r="12" customFormat="false" ht="24" hidden="false" customHeight="true" outlineLevel="0" collapsed="false">
      <c r="A12" s="13" t="s">
        <v>95</v>
      </c>
      <c r="B12" s="52" t="n">
        <f aca="false">B4-B5</f>
        <v>23000</v>
      </c>
      <c r="C12" s="51" t="s">
        <v>146</v>
      </c>
    </row>
    <row r="13" customFormat="false" ht="24" hidden="false" customHeight="true" outlineLevel="0" collapsed="false">
      <c r="A13" s="13" t="s">
        <v>147</v>
      </c>
      <c r="B13" s="53" t="n">
        <f aca="false">IF(B12&gt;0,CEILING(B6/B12,1),"Giá bán chưa vượt giá vốn")</f>
        <v>2174</v>
      </c>
      <c r="C13" s="51" t="s">
        <v>148</v>
      </c>
    </row>
    <row r="14" customFormat="false" ht="24" hidden="false" customHeight="true" outlineLevel="0" collapsed="false">
      <c r="A14" s="13" t="s">
        <v>149</v>
      </c>
      <c r="B14" s="53" t="n">
        <f aca="false">IF(ISNUMBER(B13),CEILING(B13/B9,1),"")</f>
        <v>73</v>
      </c>
      <c r="C14" s="51" t="s">
        <v>150</v>
      </c>
    </row>
    <row r="15" customFormat="false" ht="24" hidden="false" customHeight="true" outlineLevel="0" collapsed="false">
      <c r="A15" s="13" t="s">
        <v>151</v>
      </c>
      <c r="B15" s="53" t="n">
        <f aca="false">IF(ISNUMBER(B13),B13*B4,"")</f>
        <v>76090000</v>
      </c>
      <c r="C15" s="51"/>
    </row>
    <row r="16" customFormat="false" ht="24" hidden="false" customHeight="true" outlineLevel="0" collapsed="false">
      <c r="A16" s="13" t="s">
        <v>152</v>
      </c>
      <c r="B16" s="52" t="n">
        <f aca="false">B7*B12-B6</f>
        <v>42000000</v>
      </c>
      <c r="C16" s="51" t="s">
        <v>153</v>
      </c>
    </row>
    <row r="17" customFormat="false" ht="24" hidden="false" customHeight="true" outlineLevel="0" collapsed="false">
      <c r="A17" s="13" t="s">
        <v>154</v>
      </c>
      <c r="B17" s="53" t="n">
        <f aca="false">IF(B16&gt;0,CEILING(B8/B16,1),"Chưa hoàn vốn")</f>
        <v>8</v>
      </c>
      <c r="C17" s="51" t="s">
        <v>155</v>
      </c>
    </row>
    <row r="18" customFormat="false" ht="24" hidden="false" customHeight="true" outlineLevel="0" collapsed="false">
      <c r="A18" s="13" t="s">
        <v>156</v>
      </c>
      <c r="B18" s="54" t="n">
        <f aca="false">IF(AND(ISNUMBER(B13),B7&gt;0),(B7-B13)/B7,"")</f>
        <v>0.4565</v>
      </c>
      <c r="C18" s="51" t="s">
        <v>157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2026-10-14T13:59:11Z</dcterms:created>
  <dc:creator>openpyxl</dc:creator>
  <dc:description/>
  <dc:language>en-US</dc:language>
  <cp:lastModifiedBy/>
  <dcterms:modified xsi:type="dcterms:W3CDTF">2026-10-14T13:59:11Z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